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hhousing.sharepoint.com/sites/HP-MuliFamilyTeams/Shared Documents/Housing Tax Credit/4% Team/SFY2027 OLIHTC/Posting/"/>
    </mc:Choice>
  </mc:AlternateContent>
  <xr:revisionPtr revIDLastSave="805" documentId="13_ncr:1_{678CBFBD-5B87-4305-8DBA-FC474487E069}" xr6:coauthVersionLast="47" xr6:coauthVersionMax="47" xr10:uidLastSave="{7F8FA1E1-C88F-44E7-98B2-6E82AA9A442A}"/>
  <workbookProtection workbookAlgorithmName="SHA-512" workbookHashValue="LF87IWRiFjYMqjZTCfRkDw9p9uMuyLLbOrx2FUuXzg7VVXWfHjFg03eMztL0U0zB7sqEdxcT2y7lyZIhYaqwFg==" workbookSaltValue="fYUDHGoqytepAx+xSH5cCw==" workbookSpinCount="100000" lockStructure="1"/>
  <bookViews>
    <workbookView xWindow="28680" yWindow="-3645" windowWidth="38640" windowHeight="21120" xr2:uid="{A688F50E-43F8-4816-8B0E-282FE280AA5C}"/>
  </bookViews>
  <sheets>
    <sheet name="Invited 2 Submit" sheetId="1" r:id="rId1"/>
    <sheet name="Funding" sheetId="5" r:id="rId2"/>
    <sheet name="Scoring" sheetId="6" r:id="rId3"/>
  </sheets>
  <definedNames>
    <definedName name="_Order1" hidden="1">255</definedName>
    <definedName name="_Order2" hidden="1">255</definedName>
    <definedName name="_xlnm.Print_Area" localSheetId="1">Funding!$A$1:$W$102</definedName>
    <definedName name="_xlnm.Print_Area" localSheetId="0">'Invited 2 Submit'!$A$1:$S$35</definedName>
    <definedName name="_xlnm.Print_Area" localSheetId="2">Scoring!$A$1:$U$105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3" i="5" l="1"/>
  <c r="P82" i="5"/>
  <c r="P81" i="5"/>
  <c r="T24" i="5" l="1"/>
  <c r="T40" i="5" s="1"/>
  <c r="Q24" i="5"/>
  <c r="P22" i="1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44" i="5"/>
  <c r="R67" i="5" s="1"/>
  <c r="R21" i="5" l="1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20" i="5"/>
  <c r="N34" i="1"/>
  <c r="N33" i="1"/>
  <c r="N32" i="1"/>
  <c r="Q25" i="1"/>
  <c r="P25" i="1"/>
  <c r="R40" i="5" l="1"/>
  <c r="R70" i="5" s="1"/>
  <c r="P26" i="1" l="1"/>
  <c r="Q83" i="5"/>
  <c r="P83" i="5"/>
  <c r="T41" i="5"/>
  <c r="R41" i="5" l="1"/>
  <c r="Q26" i="1"/>
  <c r="R68" i="5" l="1"/>
</calcChain>
</file>

<file path=xl/sharedStrings.xml><?xml version="1.0" encoding="utf-8"?>
<sst xmlns="http://schemas.openxmlformats.org/spreadsheetml/2006/main" count="1029" uniqueCount="210">
  <si>
    <t>Population Served</t>
  </si>
  <si>
    <t>Project Name</t>
  </si>
  <si>
    <t>City</t>
  </si>
  <si>
    <t>County</t>
  </si>
  <si>
    <t>Total Units</t>
  </si>
  <si>
    <t>Funding Pool</t>
  </si>
  <si>
    <t>Link to Proposal Summary</t>
  </si>
  <si>
    <t>Lead Developer</t>
  </si>
  <si>
    <t>Total Development Costs</t>
  </si>
  <si>
    <t>Annual LIHTC Generated</t>
  </si>
  <si>
    <t>Columbus</t>
  </si>
  <si>
    <t>Lorain</t>
  </si>
  <si>
    <t>Franklin</t>
  </si>
  <si>
    <t>Cuyahoga</t>
  </si>
  <si>
    <t>Hamilton</t>
  </si>
  <si>
    <t>Summit</t>
  </si>
  <si>
    <t>Scioto</t>
  </si>
  <si>
    <t>Clinton</t>
  </si>
  <si>
    <t>National Church Residences</t>
  </si>
  <si>
    <t>Rural</t>
  </si>
  <si>
    <t>HDL Requested</t>
  </si>
  <si>
    <t>OHTF Requested</t>
  </si>
  <si>
    <t>Metropolitan</t>
  </si>
  <si>
    <t>Annual Ohio LIHTC Generated</t>
  </si>
  <si>
    <t>Basic Project Information</t>
  </si>
  <si>
    <t>OHFA Resource Request</t>
  </si>
  <si>
    <t>(1) Set-Asides</t>
  </si>
  <si>
    <t>Scoring Position</t>
  </si>
  <si>
    <t>Status</t>
  </si>
  <si>
    <t>Score</t>
  </si>
  <si>
    <t>Transformative Economic Development</t>
  </si>
  <si>
    <t>Disount to Market</t>
  </si>
  <si>
    <t>Invited to Submit</t>
  </si>
  <si>
    <t>Total Ohio LIHTC Available</t>
  </si>
  <si>
    <t>OHTF Invited</t>
  </si>
  <si>
    <t>Total Ohio LIHTC (10-Year) Invited</t>
  </si>
  <si>
    <t>Available</t>
  </si>
  <si>
    <t>Invited</t>
  </si>
  <si>
    <t>Balance</t>
  </si>
  <si>
    <t>Invited to Submit Final Application</t>
  </si>
  <si>
    <t>Submitted</t>
  </si>
  <si>
    <t>Construction Type</t>
  </si>
  <si>
    <t>New Construction</t>
  </si>
  <si>
    <t>Pool</t>
  </si>
  <si>
    <t># of Units</t>
  </si>
  <si>
    <t># of Projects</t>
  </si>
  <si>
    <t>Total</t>
  </si>
  <si>
    <t>Senior</t>
  </si>
  <si>
    <t>Total Ohio LIHTC (10-Year) RESERVED</t>
  </si>
  <si>
    <t>OHTF Awarded</t>
  </si>
  <si>
    <t>HDL Awarded</t>
  </si>
  <si>
    <t>SFY2026 4% Low-Income Housing Tax Credit (LIHTC) with Ohio LIHTC Applications</t>
  </si>
  <si>
    <t>Strategic Initiative</t>
  </si>
  <si>
    <t>Rural - Senior</t>
  </si>
  <si>
    <t>Rural - General Occupancy</t>
  </si>
  <si>
    <t>General Occupancy</t>
  </si>
  <si>
    <t>Spire Development, Inc.</t>
  </si>
  <si>
    <t>Metro - General Occupancy</t>
  </si>
  <si>
    <t>North of Vernon</t>
  </si>
  <si>
    <t>Timberline Villas</t>
  </si>
  <si>
    <t>Seton Square Portsmouth II</t>
  </si>
  <si>
    <t>Leona Lofts</t>
  </si>
  <si>
    <t>Cleveland</t>
  </si>
  <si>
    <t>Mansfield</t>
  </si>
  <si>
    <t>Erie</t>
  </si>
  <si>
    <t>Richland</t>
  </si>
  <si>
    <t>Shelby</t>
  </si>
  <si>
    <t>Hancock</t>
  </si>
  <si>
    <t>Mercer</t>
  </si>
  <si>
    <t>St. Mary Development Corporation</t>
  </si>
  <si>
    <t>Pivotal Development LLC</t>
  </si>
  <si>
    <t>Volker Development Inc.</t>
  </si>
  <si>
    <t>Ohio Community Development Finance Fund</t>
  </si>
  <si>
    <t>Sullivan Development of Indiana, LLC (Sullivan Development, LLC)</t>
  </si>
  <si>
    <t>Seton Development, Inc.</t>
  </si>
  <si>
    <t>Stock Development Company</t>
  </si>
  <si>
    <t>Circleville</t>
  </si>
  <si>
    <t>Elyria</t>
  </si>
  <si>
    <t>Pickaway</t>
  </si>
  <si>
    <t>Butler</t>
  </si>
  <si>
    <t>Warren</t>
  </si>
  <si>
    <t>Wallick Development, LLC</t>
  </si>
  <si>
    <t>South Creek Development, LLC</t>
  </si>
  <si>
    <t>TWG Development, LLC</t>
  </si>
  <si>
    <t>CHN Housing Partners</t>
  </si>
  <si>
    <t>LDG Multifamily, LLC</t>
  </si>
  <si>
    <t xml:space="preserve">Woda Cooper Development, Inc. </t>
  </si>
  <si>
    <t>DFP Development, LLC</t>
  </si>
  <si>
    <t>Birge &amp; Held Development, LLC</t>
  </si>
  <si>
    <t>The Greenstone</t>
  </si>
  <si>
    <t>Metro - Senior</t>
  </si>
  <si>
    <t>Knox</t>
  </si>
  <si>
    <t>(4) Not Considered</t>
  </si>
  <si>
    <t>(2) Competitive Scoring - Rural</t>
  </si>
  <si>
    <t>(3) Competitive Scoring - Metropolitan</t>
  </si>
  <si>
    <t>Mackinaw II Senior Housing</t>
  </si>
  <si>
    <t>(1)Transformative Economic Development Set-Aside</t>
  </si>
  <si>
    <t>Annual OLIHTC per LIHTC Unit</t>
  </si>
  <si>
    <t>Number of Units</t>
  </si>
  <si>
    <t>Total Score</t>
  </si>
  <si>
    <t>AO/D2M</t>
  </si>
  <si>
    <t>GO-Bedrooms
Senior Amenities</t>
  </si>
  <si>
    <t>TB1</t>
  </si>
  <si>
    <t>TB2</t>
  </si>
  <si>
    <t>TB3</t>
  </si>
  <si>
    <t>TB4</t>
  </si>
  <si>
    <t>TB5</t>
  </si>
  <si>
    <t>TB6</t>
  </si>
  <si>
    <t>TB7</t>
  </si>
  <si>
    <t>TB8</t>
  </si>
  <si>
    <t>Notes</t>
  </si>
  <si>
    <t>Scoring Notes</t>
  </si>
  <si>
    <t>(2) Appalachian Set-Aside</t>
  </si>
  <si>
    <t>Scoring</t>
  </si>
  <si>
    <t>Tiebreakers</t>
  </si>
  <si>
    <t>Rural Funding Pool</t>
  </si>
  <si>
    <t>Metropolitan Funding Pool</t>
  </si>
  <si>
    <t xml:space="preserve">Hayden Run Family </t>
  </si>
  <si>
    <t>Project Information</t>
  </si>
  <si>
    <t>SFY2027 4% Low-Income Housing Tax Credit (LIHTC) with Ohio LIHTC Applications</t>
  </si>
  <si>
    <t>Eastpoint Lofts</t>
  </si>
  <si>
    <t>Appalachian</t>
  </si>
  <si>
    <t>Trinity Square Apartments</t>
  </si>
  <si>
    <t>Trumbull</t>
  </si>
  <si>
    <t>Single Family Housing - Metro</t>
  </si>
  <si>
    <t>Near West Side Homes</t>
  </si>
  <si>
    <t>Single Family Housing - Rural</t>
  </si>
  <si>
    <t>Temple Greene</t>
  </si>
  <si>
    <t>Woda Cooper Development, Inc.</t>
  </si>
  <si>
    <t>The Overlook at Theis</t>
  </si>
  <si>
    <t>Marietta</t>
  </si>
  <si>
    <t>Washington</t>
  </si>
  <si>
    <t>Fifth &amp; Butler</t>
  </si>
  <si>
    <t>Riverbend Villas</t>
  </si>
  <si>
    <t>Piqua</t>
  </si>
  <si>
    <t>Miami</t>
  </si>
  <si>
    <t>Sullivan Development, LLC</t>
  </si>
  <si>
    <t>Heritage Point</t>
  </si>
  <si>
    <t>Riverview on Third</t>
  </si>
  <si>
    <t>Lorian</t>
  </si>
  <si>
    <t>Circleville Senior Housing</t>
  </si>
  <si>
    <t>Salt Fork Landing</t>
  </si>
  <si>
    <t>Cambridge</t>
  </si>
  <si>
    <t>Guernsey</t>
  </si>
  <si>
    <t>The Enclave At Burr Oak</t>
  </si>
  <si>
    <t>St. Johns Crossing</t>
  </si>
  <si>
    <t>Timber Ridge Apartments</t>
  </si>
  <si>
    <t>Mt. Vernon Senior Housing</t>
  </si>
  <si>
    <t>St. Ann Place</t>
  </si>
  <si>
    <t>Great Trail Landing Senior</t>
  </si>
  <si>
    <t>Glenwood Community</t>
  </si>
  <si>
    <t>Friendly Center</t>
  </si>
  <si>
    <t>Wesley Ridge</t>
  </si>
  <si>
    <t>Appalachian Senior Housing</t>
  </si>
  <si>
    <t>New Haven Senior Apartments</t>
  </si>
  <si>
    <t>Allen</t>
  </si>
  <si>
    <t>Columbiana</t>
  </si>
  <si>
    <t>Ross</t>
  </si>
  <si>
    <t xml:space="preserve">Fairfield Homes, Inc </t>
  </si>
  <si>
    <t>Episcopal Retirement Services Affordable Living LLC</t>
  </si>
  <si>
    <t>Smallridge Development LLC</t>
  </si>
  <si>
    <t>HōM Flats at West Third Street</t>
  </si>
  <si>
    <t>Miracle Lane Apts</t>
  </si>
  <si>
    <t>Sycamore Station</t>
  </si>
  <si>
    <t>3535 E Main</t>
  </si>
  <si>
    <t xml:space="preserve">Deshler Square Apartments </t>
  </si>
  <si>
    <t>Bachman Road Apartments</t>
  </si>
  <si>
    <t>Steelton II</t>
  </si>
  <si>
    <t>VOB Senior Lofts</t>
  </si>
  <si>
    <t>Ironwood Flats</t>
  </si>
  <si>
    <t>Woodhill Center South</t>
  </si>
  <si>
    <t>Montgomery</t>
  </si>
  <si>
    <t>(3)Single Family Set-Aside</t>
  </si>
  <si>
    <t>(4) Stratgetic Initiative</t>
  </si>
  <si>
    <t>Waitlist</t>
  </si>
  <si>
    <t>Sidney</t>
  </si>
  <si>
    <t>Lima</t>
  </si>
  <si>
    <t>Findlay</t>
  </si>
  <si>
    <t>Mt. Vernon</t>
  </si>
  <si>
    <t>Wilmington</t>
  </si>
  <si>
    <t>Celina</t>
  </si>
  <si>
    <t>Fostoria</t>
  </si>
  <si>
    <t>Green Township</t>
  </si>
  <si>
    <t>Sandusky</t>
  </si>
  <si>
    <t>West Portsmouth</t>
  </si>
  <si>
    <t>Magnus Capital Partners LLC</t>
  </si>
  <si>
    <t>Model Property Development, LLC</t>
  </si>
  <si>
    <t>Holladay Ventures, LLC</t>
  </si>
  <si>
    <t xml:space="preserve">Pennrose LLC </t>
  </si>
  <si>
    <t>Dominium Holdings I, LLC</t>
  </si>
  <si>
    <t>Lotus Company</t>
  </si>
  <si>
    <t>The Community Builders, Inc.</t>
  </si>
  <si>
    <t>Dayton</t>
  </si>
  <si>
    <t>Warrensville</t>
  </si>
  <si>
    <t>Whitehall</t>
  </si>
  <si>
    <t>Akron</t>
  </si>
  <si>
    <t>Proposal Summary</t>
  </si>
  <si>
    <t xml:space="preserve">Proposal Summary </t>
  </si>
  <si>
    <t>Withdrew</t>
  </si>
  <si>
    <t>West Flats</t>
  </si>
  <si>
    <t>Ashtabula</t>
  </si>
  <si>
    <t xml:space="preserve">New Construction </t>
  </si>
  <si>
    <t>Selected for Transformative Eco Dev Set Aside</t>
  </si>
  <si>
    <t>Invited to submit - single family rural</t>
  </si>
  <si>
    <t>Invited to submit - single family metro</t>
  </si>
  <si>
    <t>Selected for Strategic Initiative set aside</t>
  </si>
  <si>
    <t>Inivited to submit due to ranking in Rural Senior</t>
  </si>
  <si>
    <t>Invited to submit due to ranking in Metro Senior</t>
  </si>
  <si>
    <t>Invited to submit due to ranking in Metro GO</t>
  </si>
  <si>
    <t>Invited to submit final app due to score in Metro Senior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</si>
</sst>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"/>
    <numFmt numFmtId="166" formatCode="_(&quot;$&quot;* #,##0_);_(&quot;$&quot;* \(#,##0\);_(&quot;$&quot;* &quot;-&quot;??_);_(@_)"/>
    <numFmt numFmtId="167" formatCode="0.0%"/>
    <numFmt numFmtId="168" formatCode="_(* #,##0_);_(* \(#,##0\);_(* &quot;-&quot;??_);_(@_)"/>
    <numFmt numFmtId="169" formatCode="&quot;$&quot;#,##0.00"/>
  </numFmts>
  <fonts count="26" x14ac:knownFonts="1">
    <font>
      <sz val="11"/>
      <color theme="1"/>
      <name val="Source Sans Pro"/>
      <family val="2"/>
      <scheme val="minor"/>
    </font>
    <font>
      <sz val="11"/>
      <color theme="1"/>
      <name val="Source Sans Pro"/>
      <family val="2"/>
      <scheme val="minor"/>
    </font>
    <font>
      <b/>
      <sz val="10"/>
      <color rgb="FF0E3F75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Source Sans Pro"/>
      <family val="2"/>
      <scheme val="minor"/>
    </font>
    <font>
      <sz val="9"/>
      <color theme="0"/>
      <name val="Arial"/>
      <family val="2"/>
    </font>
    <font>
      <u/>
      <sz val="9"/>
      <color theme="10"/>
      <name val="Source Sans Pro"/>
      <family val="2"/>
      <scheme val="minor"/>
    </font>
    <font>
      <b/>
      <i/>
      <sz val="12"/>
      <color rgb="FFC12637"/>
      <name val="Arial"/>
      <family val="2"/>
    </font>
    <font>
      <b/>
      <sz val="10"/>
      <color theme="1"/>
      <name val="Arial"/>
      <family val="2"/>
    </font>
    <font>
      <b/>
      <i/>
      <sz val="14"/>
      <color rgb="FFC12637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rgb="FF2A2F36"/>
      <name val="Arial"/>
      <family val="2"/>
    </font>
    <font>
      <b/>
      <sz val="10"/>
      <color rgb="FF2A2F36"/>
      <name val="Arial"/>
      <family val="2"/>
    </font>
    <font>
      <sz val="11"/>
      <color theme="1"/>
      <name val="Source Sans Pro SemiBold"/>
      <family val="2"/>
      <scheme val="major"/>
    </font>
    <font>
      <b/>
      <sz val="11"/>
      <color theme="1"/>
      <name val="Source Sans Pro SemiBold"/>
      <family val="2"/>
      <scheme val="major"/>
    </font>
    <font>
      <sz val="11"/>
      <name val="Source Sans Pro"/>
      <family val="2"/>
      <scheme val="minor"/>
    </font>
    <font>
      <b/>
      <sz val="11"/>
      <name val="Source Sans Pro"/>
      <family val="2"/>
      <scheme val="minor"/>
    </font>
    <font>
      <b/>
      <sz val="9"/>
      <color theme="0"/>
      <name val="Arial"/>
      <family val="2"/>
    </font>
    <font>
      <sz val="8"/>
      <name val="Source Sans Pro"/>
      <family val="2"/>
      <scheme val="minor"/>
    </font>
    <font>
      <sz val="10"/>
      <name val="Arial"/>
      <family val="2"/>
    </font>
    <font>
      <b/>
      <sz val="11"/>
      <color theme="1"/>
      <name val="Source Sans Pro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2637"/>
        <bgColor indexed="64"/>
      </patternFill>
    </fill>
    <fill>
      <patternFill patternType="solid">
        <fgColor rgb="FF0E3F75"/>
        <bgColor indexed="64"/>
      </patternFill>
    </fill>
    <fill>
      <patternFill patternType="solid">
        <fgColor rgb="FFB0B3AF"/>
        <bgColor indexed="64"/>
      </patternFill>
    </fill>
    <fill>
      <patternFill patternType="solid">
        <fgColor rgb="FFB0B3AF"/>
        <bgColor auto="1"/>
      </patternFill>
    </fill>
    <fill>
      <patternFill patternType="solid">
        <fgColor rgb="FFBBD36F"/>
        <bgColor indexed="64"/>
      </patternFill>
    </fill>
    <fill>
      <patternFill patternType="solid">
        <fgColor rgb="FFCCCED6"/>
        <bgColor indexed="64"/>
      </patternFill>
    </fill>
    <fill>
      <patternFill patternType="solid">
        <fgColor rgb="FFE7E8E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4DAD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3" borderId="0" xfId="0" applyFont="1" applyFill="1"/>
    <xf numFmtId="0" fontId="3" fillId="0" borderId="3" xfId="0" applyFont="1" applyBorder="1"/>
    <xf numFmtId="0" fontId="3" fillId="0" borderId="1" xfId="0" applyFont="1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6" fillId="6" borderId="0" xfId="0" applyFont="1" applyFill="1" applyAlignment="1">
      <alignment vertical="center"/>
    </xf>
    <xf numFmtId="0" fontId="7" fillId="0" borderId="0" xfId="0" applyFont="1"/>
    <xf numFmtId="0" fontId="9" fillId="4" borderId="1" xfId="3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left" indent="1"/>
    </xf>
    <xf numFmtId="0" fontId="11" fillId="0" borderId="0" xfId="0" applyFont="1"/>
    <xf numFmtId="0" fontId="3" fillId="0" borderId="0" xfId="0" applyFont="1" applyAlignment="1">
      <alignment horizontal="left" indent="1"/>
    </xf>
    <xf numFmtId="0" fontId="10" fillId="0" borderId="0" xfId="4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6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11" fillId="0" borderId="0" xfId="0" applyFont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0" fontId="6" fillId="6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indent="2"/>
    </xf>
    <xf numFmtId="0" fontId="3" fillId="0" borderId="1" xfId="0" applyFont="1" applyBorder="1" applyAlignment="1">
      <alignment horizontal="left" indent="2"/>
    </xf>
    <xf numFmtId="0" fontId="9" fillId="4" borderId="1" xfId="3" applyFont="1" applyFill="1" applyBorder="1" applyAlignment="1">
      <alignment horizontal="left" vertical="center" wrapText="1" indent="1"/>
    </xf>
    <xf numFmtId="0" fontId="9" fillId="4" borderId="1" xfId="3" applyFont="1" applyFill="1" applyBorder="1" applyAlignment="1">
      <alignment horizontal="left" vertical="center" wrapText="1" indent="2"/>
    </xf>
    <xf numFmtId="165" fontId="9" fillId="3" borderId="1" xfId="0" applyNumberFormat="1" applyFont="1" applyFill="1" applyBorder="1" applyAlignment="1">
      <alignment horizontal="center" vertical="center" wrapText="1"/>
    </xf>
    <xf numFmtId="167" fontId="7" fillId="0" borderId="0" xfId="5" applyNumberFormat="1" applyFont="1" applyAlignment="1">
      <alignment horizontal="left" indent="1"/>
    </xf>
    <xf numFmtId="167" fontId="5" fillId="0" borderId="0" xfId="5" applyNumberFormat="1" applyFont="1" applyAlignment="1">
      <alignment horizontal="left" indent="1"/>
    </xf>
    <xf numFmtId="167" fontId="6" fillId="6" borderId="0" xfId="5" applyNumberFormat="1" applyFont="1" applyFill="1" applyAlignment="1">
      <alignment horizontal="left" vertical="center" indent="1"/>
    </xf>
    <xf numFmtId="167" fontId="6" fillId="2" borderId="0" xfId="5" applyNumberFormat="1" applyFont="1" applyFill="1" applyAlignment="1">
      <alignment horizontal="left" vertical="center" indent="1"/>
    </xf>
    <xf numFmtId="167" fontId="11" fillId="0" borderId="0" xfId="5" applyNumberFormat="1" applyFont="1" applyAlignment="1">
      <alignment horizontal="left" indent="1"/>
    </xf>
    <xf numFmtId="167" fontId="9" fillId="4" borderId="1" xfId="5" applyNumberFormat="1" applyFont="1" applyFill="1" applyBorder="1" applyAlignment="1">
      <alignment horizontal="center" vertical="center" wrapText="1"/>
    </xf>
    <xf numFmtId="167" fontId="3" fillId="0" borderId="1" xfId="5" applyNumberFormat="1" applyFont="1" applyBorder="1" applyAlignment="1">
      <alignment horizontal="left" indent="1"/>
    </xf>
    <xf numFmtId="167" fontId="3" fillId="0" borderId="0" xfId="5" applyNumberFormat="1" applyFont="1" applyBorder="1" applyAlignment="1">
      <alignment horizontal="left" indent="1"/>
    </xf>
    <xf numFmtId="167" fontId="11" fillId="0" borderId="0" xfId="5" applyNumberFormat="1" applyFont="1" applyBorder="1" applyAlignment="1">
      <alignment horizontal="left" indent="1"/>
    </xf>
    <xf numFmtId="167" fontId="3" fillId="0" borderId="3" xfId="5" applyNumberFormat="1" applyFont="1" applyBorder="1" applyAlignment="1">
      <alignment horizontal="left" indent="1"/>
    </xf>
    <xf numFmtId="167" fontId="3" fillId="0" borderId="0" xfId="5" applyNumberFormat="1" applyFont="1" applyAlignment="1">
      <alignment horizontal="left" indent="1"/>
    </xf>
    <xf numFmtId="167" fontId="3" fillId="0" borderId="1" xfId="5" applyNumberFormat="1" applyFont="1" applyFill="1" applyBorder="1" applyAlignment="1">
      <alignment horizontal="left" indent="1"/>
    </xf>
    <xf numFmtId="0" fontId="3" fillId="0" borderId="3" xfId="0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67" fontId="3" fillId="0" borderId="0" xfId="5" applyNumberFormat="1" applyFont="1" applyFill="1" applyAlignment="1">
      <alignment horizontal="left" indent="1"/>
    </xf>
    <xf numFmtId="0" fontId="3" fillId="2" borderId="0" xfId="0" applyFont="1" applyFill="1"/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167" fontId="3" fillId="2" borderId="0" xfId="5" applyNumberFormat="1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2"/>
    </xf>
    <xf numFmtId="0" fontId="3" fillId="2" borderId="0" xfId="0" applyFont="1" applyFill="1" applyAlignment="1">
      <alignment horizontal="left"/>
    </xf>
    <xf numFmtId="0" fontId="3" fillId="0" borderId="3" xfId="0" applyFont="1" applyBorder="1" applyAlignment="1">
      <alignment horizontal="left" indent="2"/>
    </xf>
    <xf numFmtId="166" fontId="3" fillId="0" borderId="3" xfId="1" applyNumberFormat="1" applyFont="1" applyBorder="1"/>
    <xf numFmtId="0" fontId="3" fillId="7" borderId="1" xfId="0" applyFont="1" applyFill="1" applyBorder="1" applyAlignment="1">
      <alignment horizontal="left" indent="2"/>
    </xf>
    <xf numFmtId="0" fontId="3" fillId="7" borderId="1" xfId="0" applyFont="1" applyFill="1" applyBorder="1" applyAlignment="1">
      <alignment horizontal="left" indent="1"/>
    </xf>
    <xf numFmtId="167" fontId="3" fillId="7" borderId="1" xfId="5" applyNumberFormat="1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7" borderId="0" xfId="0" applyFont="1" applyFill="1"/>
    <xf numFmtId="167" fontId="9" fillId="4" borderId="1" xfId="5" applyNumberFormat="1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left"/>
    </xf>
    <xf numFmtId="165" fontId="3" fillId="7" borderId="1" xfId="1" applyNumberFormat="1" applyFont="1" applyFill="1" applyBorder="1"/>
    <xf numFmtId="165" fontId="6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9" fillId="4" borderId="1" xfId="3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/>
    <xf numFmtId="165" fontId="3" fillId="0" borderId="2" xfId="1" applyNumberFormat="1" applyFont="1" applyBorder="1"/>
    <xf numFmtId="165" fontId="3" fillId="0" borderId="3" xfId="1" applyNumberFormat="1" applyFont="1" applyBorder="1"/>
    <xf numFmtId="165" fontId="3" fillId="0" borderId="0" xfId="1" applyNumberFormat="1" applyFont="1" applyBorder="1"/>
    <xf numFmtId="165" fontId="12" fillId="0" borderId="0" xfId="0" applyNumberFormat="1" applyFont="1" applyAlignment="1">
      <alignment horizontal="right"/>
    </xf>
    <xf numFmtId="165" fontId="12" fillId="5" borderId="1" xfId="0" applyNumberFormat="1" applyFont="1" applyFill="1" applyBorder="1"/>
    <xf numFmtId="165" fontId="3" fillId="0" borderId="4" xfId="0" applyNumberFormat="1" applyFont="1" applyBorder="1"/>
    <xf numFmtId="165" fontId="3" fillId="0" borderId="0" xfId="0" applyNumberFormat="1" applyFont="1" applyAlignment="1">
      <alignment horizontal="right"/>
    </xf>
    <xf numFmtId="165" fontId="3" fillId="7" borderId="1" xfId="0" applyNumberFormat="1" applyFont="1" applyFill="1" applyBorder="1"/>
    <xf numFmtId="165" fontId="3" fillId="5" borderId="1" xfId="0" applyNumberFormat="1" applyFont="1" applyFill="1" applyBorder="1"/>
    <xf numFmtId="165" fontId="3" fillId="0" borderId="5" xfId="0" applyNumberFormat="1" applyFont="1" applyBorder="1"/>
    <xf numFmtId="165" fontId="12" fillId="5" borderId="0" xfId="0" applyNumberFormat="1" applyFont="1" applyFill="1"/>
    <xf numFmtId="165" fontId="3" fillId="0" borderId="1" xfId="1" applyNumberFormat="1" applyFont="1" applyFill="1" applyBorder="1"/>
    <xf numFmtId="0" fontId="15" fillId="4" borderId="1" xfId="0" applyFont="1" applyFill="1" applyBorder="1" applyAlignment="1">
      <alignment horizontal="left" vertical="center" wrapText="1" readingOrder="1"/>
    </xf>
    <xf numFmtId="0" fontId="16" fillId="8" borderId="1" xfId="0" applyFont="1" applyFill="1" applyBorder="1" applyAlignment="1">
      <alignment horizontal="left" vertical="center" wrapText="1" readingOrder="1"/>
    </xf>
    <xf numFmtId="0" fontId="16" fillId="9" borderId="1" xfId="0" applyFont="1" applyFill="1" applyBorder="1" applyAlignment="1">
      <alignment horizontal="left" vertical="center" wrapText="1" readingOrder="1"/>
    </xf>
    <xf numFmtId="0" fontId="17" fillId="8" borderId="1" xfId="0" applyFont="1" applyFill="1" applyBorder="1" applyAlignment="1">
      <alignment horizontal="left" vertical="center" wrapText="1" readingOrder="1"/>
    </xf>
    <xf numFmtId="0" fontId="16" fillId="8" borderId="1" xfId="0" applyFont="1" applyFill="1" applyBorder="1" applyAlignment="1">
      <alignment horizontal="left" vertical="center" wrapText="1" indent="1" readingOrder="1"/>
    </xf>
    <xf numFmtId="0" fontId="16" fillId="9" borderId="1" xfId="0" applyFont="1" applyFill="1" applyBorder="1" applyAlignment="1">
      <alignment horizontal="left" vertical="center" wrapText="1" indent="1" readingOrder="1"/>
    </xf>
    <xf numFmtId="0" fontId="17" fillId="8" borderId="1" xfId="0" applyFont="1" applyFill="1" applyBorder="1" applyAlignment="1">
      <alignment horizontal="left" vertical="center" wrapText="1" indent="1" readingOrder="1"/>
    </xf>
    <xf numFmtId="0" fontId="8" fillId="0" borderId="1" xfId="4" applyFill="1" applyBorder="1" applyAlignment="1">
      <alignment horizontal="left" indent="1"/>
    </xf>
    <xf numFmtId="0" fontId="8" fillId="7" borderId="1" xfId="4" applyFill="1" applyBorder="1" applyAlignment="1">
      <alignment horizontal="left" indent="1"/>
    </xf>
    <xf numFmtId="0" fontId="8" fillId="0" borderId="1" xfId="4" applyBorder="1" applyAlignment="1">
      <alignment horizontal="left" indent="1"/>
    </xf>
    <xf numFmtId="0" fontId="14" fillId="0" borderId="0" xfId="0" applyFont="1" applyAlignment="1">
      <alignment horizontal="left" indent="1"/>
    </xf>
    <xf numFmtId="0" fontId="14" fillId="0" borderId="0" xfId="0" applyFont="1"/>
    <xf numFmtId="165" fontId="18" fillId="0" borderId="0" xfId="0" applyNumberFormat="1" applyFont="1" applyAlignment="1">
      <alignment horizontal="left" vertical="center" indent="1"/>
    </xf>
    <xf numFmtId="165" fontId="19" fillId="0" borderId="0" xfId="0" applyNumberFormat="1" applyFont="1" applyAlignment="1">
      <alignment horizontal="left" vertical="center" indent="1"/>
    </xf>
    <xf numFmtId="168" fontId="16" fillId="8" borderId="1" xfId="6" applyNumberFormat="1" applyFont="1" applyFill="1" applyBorder="1" applyAlignment="1">
      <alignment horizontal="left" vertical="center" wrapText="1" readingOrder="1"/>
    </xf>
    <xf numFmtId="168" fontId="16" fillId="9" borderId="1" xfId="6" applyNumberFormat="1" applyFont="1" applyFill="1" applyBorder="1" applyAlignment="1">
      <alignment horizontal="left" vertical="center" wrapText="1" readingOrder="1"/>
    </xf>
    <xf numFmtId="168" fontId="17" fillId="8" borderId="1" xfId="6" applyNumberFormat="1" applyFont="1" applyFill="1" applyBorder="1" applyAlignment="1">
      <alignment horizontal="left" vertical="center" wrapText="1" readingOrder="1"/>
    </xf>
    <xf numFmtId="0" fontId="9" fillId="4" borderId="6" xfId="3" applyFont="1" applyFill="1" applyBorder="1" applyAlignment="1">
      <alignment horizontal="center" vertical="center" wrapText="1"/>
    </xf>
    <xf numFmtId="167" fontId="9" fillId="4" borderId="6" xfId="5" applyNumberFormat="1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167" fontId="3" fillId="0" borderId="6" xfId="5" applyNumberFormat="1" applyFont="1" applyFill="1" applyBorder="1" applyAlignment="1">
      <alignment horizontal="left" indent="1"/>
    </xf>
    <xf numFmtId="169" fontId="20" fillId="0" borderId="6" xfId="1" applyNumberFormat="1" applyFont="1" applyFill="1" applyBorder="1"/>
    <xf numFmtId="1" fontId="20" fillId="0" borderId="6" xfId="5" applyNumberFormat="1" applyFont="1" applyFill="1" applyBorder="1"/>
    <xf numFmtId="0" fontId="21" fillId="12" borderId="6" xfId="0" applyFont="1" applyFill="1" applyBorder="1" applyAlignment="1">
      <alignment horizontal="left" vertical="center" wrapText="1" indent="1"/>
    </xf>
    <xf numFmtId="0" fontId="6" fillId="10" borderId="0" xfId="0" applyFont="1" applyFill="1" applyAlignment="1">
      <alignment horizontal="left" vertical="center" indent="2"/>
    </xf>
    <xf numFmtId="0" fontId="6" fillId="10" borderId="0" xfId="0" applyFont="1" applyFill="1" applyAlignment="1">
      <alignment vertical="center"/>
    </xf>
    <xf numFmtId="0" fontId="6" fillId="10" borderId="0" xfId="0" applyFont="1" applyFill="1"/>
    <xf numFmtId="0" fontId="6" fillId="13" borderId="0" xfId="0" applyFont="1" applyFill="1"/>
    <xf numFmtId="0" fontId="4" fillId="13" borderId="0" xfId="0" applyFont="1" applyFill="1"/>
    <xf numFmtId="0" fontId="9" fillId="10" borderId="6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4" fillId="12" borderId="0" xfId="0" applyFont="1" applyFill="1"/>
    <xf numFmtId="0" fontId="9" fillId="1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left" vertical="center" wrapText="1" inden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" fontId="20" fillId="0" borderId="1" xfId="0" applyNumberFormat="1" applyFont="1" applyBorder="1"/>
    <xf numFmtId="169" fontId="20" fillId="0" borderId="1" xfId="1" applyNumberFormat="1" applyFont="1" applyFill="1" applyBorder="1"/>
    <xf numFmtId="1" fontId="20" fillId="0" borderId="1" xfId="5" applyNumberFormat="1" applyFont="1" applyFill="1" applyBorder="1"/>
    <xf numFmtId="0" fontId="24" fillId="0" borderId="0" xfId="0" applyFont="1"/>
    <xf numFmtId="0" fontId="24" fillId="0" borderId="1" xfId="0" applyFont="1" applyBorder="1" applyAlignment="1">
      <alignment horizontal="left" indent="1"/>
    </xf>
    <xf numFmtId="167" fontId="24" fillId="0" borderId="1" xfId="5" applyNumberFormat="1" applyFont="1" applyFill="1" applyBorder="1" applyAlignment="1">
      <alignment horizontal="left" indent="1"/>
    </xf>
    <xf numFmtId="0" fontId="24" fillId="0" borderId="1" xfId="0" applyFont="1" applyBorder="1"/>
    <xf numFmtId="165" fontId="3" fillId="0" borderId="7" xfId="0" applyNumberFormat="1" applyFont="1" applyBorder="1"/>
    <xf numFmtId="167" fontId="20" fillId="0" borderId="1" xfId="5" applyNumberFormat="1" applyFont="1" applyFill="1" applyBorder="1"/>
    <xf numFmtId="10" fontId="20" fillId="0" borderId="1" xfId="5" applyNumberFormat="1" applyFont="1" applyFill="1" applyBorder="1"/>
    <xf numFmtId="0" fontId="6" fillId="14" borderId="0" xfId="0" applyFont="1" applyFill="1" applyAlignment="1">
      <alignment horizontal="left" vertical="center" indent="1"/>
    </xf>
    <xf numFmtId="167" fontId="6" fillId="14" borderId="0" xfId="5" applyNumberFormat="1" applyFont="1" applyFill="1" applyAlignment="1">
      <alignment horizontal="left" vertical="center" indent="1"/>
    </xf>
    <xf numFmtId="0" fontId="6" fillId="14" borderId="0" xfId="0" applyFont="1" applyFill="1" applyAlignment="1">
      <alignment vertical="center"/>
    </xf>
    <xf numFmtId="0" fontId="9" fillId="4" borderId="8" xfId="3" applyFont="1" applyFill="1" applyBorder="1" applyAlignment="1">
      <alignment horizontal="center" vertical="center" wrapText="1"/>
    </xf>
    <xf numFmtId="167" fontId="9" fillId="4" borderId="8" xfId="5" applyNumberFormat="1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21" fillId="11" borderId="8" xfId="0" applyFont="1" applyFill="1" applyBorder="1" applyAlignment="1">
      <alignment horizontal="center" vertical="center" wrapText="1"/>
    </xf>
    <xf numFmtId="0" fontId="21" fillId="12" borderId="8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8" fillId="0" borderId="1" xfId="4" applyFill="1" applyBorder="1" applyAlignment="1">
      <alignment horizontal="left" vertical="center"/>
    </xf>
    <xf numFmtId="165" fontId="3" fillId="0" borderId="1" xfId="1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7" borderId="1" xfId="0" applyNumberFormat="1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/>
    </xf>
    <xf numFmtId="1" fontId="20" fillId="0" borderId="1" xfId="0" applyNumberFormat="1" applyFont="1" applyBorder="1" applyAlignment="1">
      <alignment horizontal="left" indent="1"/>
    </xf>
    <xf numFmtId="0" fontId="20" fillId="0" borderId="1" xfId="0" applyFont="1" applyBorder="1" applyAlignment="1">
      <alignment horizontal="left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7" fontId="3" fillId="0" borderId="0" xfId="5" applyNumberFormat="1" applyFont="1" applyAlignment="1">
      <alignment horizontal="left" vertical="center" wrapText="1"/>
    </xf>
    <xf numFmtId="0" fontId="14" fillId="4" borderId="1" xfId="0" applyFont="1" applyFill="1" applyBorder="1" applyAlignment="1">
      <alignment vertical="center" wrapText="1"/>
    </xf>
    <xf numFmtId="0" fontId="8" fillId="0" borderId="0" xfId="4" applyFill="1" applyBorder="1" applyAlignment="1">
      <alignment horizontal="left" vertic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 applyBorder="1"/>
    <xf numFmtId="165" fontId="12" fillId="5" borderId="9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8" fillId="0" borderId="8" xfId="4" applyFill="1" applyBorder="1" applyAlignment="1">
      <alignment horizontal="left" vertical="center"/>
    </xf>
    <xf numFmtId="165" fontId="3" fillId="0" borderId="8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8" fillId="0" borderId="10" xfId="4" applyFill="1" applyBorder="1" applyAlignment="1">
      <alignment horizontal="left" vertical="center"/>
    </xf>
    <xf numFmtId="165" fontId="3" fillId="0" borderId="10" xfId="1" applyNumberFormat="1" applyFont="1" applyFill="1" applyBorder="1" applyAlignment="1">
      <alignment vertical="center"/>
    </xf>
    <xf numFmtId="168" fontId="16" fillId="8" borderId="1" xfId="6" applyNumberFormat="1" applyFont="1" applyFill="1" applyBorder="1" applyAlignment="1">
      <alignment horizontal="left" vertical="center" wrapText="1" indent="1" readingOrder="1"/>
    </xf>
    <xf numFmtId="168" fontId="16" fillId="9" borderId="1" xfId="6" applyNumberFormat="1" applyFont="1" applyFill="1" applyBorder="1" applyAlignment="1">
      <alignment horizontal="left" vertical="center" wrapText="1" indent="1" readingOrder="1"/>
    </xf>
    <xf numFmtId="168" fontId="17" fillId="8" borderId="1" xfId="6" applyNumberFormat="1" applyFont="1" applyFill="1" applyBorder="1" applyAlignment="1">
      <alignment horizontal="left" vertical="center" wrapText="1" indent="1" readingOrder="1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10" fontId="20" fillId="0" borderId="1" xfId="0" applyNumberFormat="1" applyFont="1" applyBorder="1"/>
    <xf numFmtId="167" fontId="20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0" fontId="3" fillId="0" borderId="6" xfId="0" applyFont="1" applyBorder="1" applyAlignment="1">
      <alignment horizontal="left" indent="2"/>
    </xf>
    <xf numFmtId="0" fontId="20" fillId="0" borderId="6" xfId="0" applyFont="1" applyBorder="1"/>
    <xf numFmtId="0" fontId="20" fillId="0" borderId="6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20" fillId="0" borderId="6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1" fontId="20" fillId="0" borderId="6" xfId="0" applyNumberFormat="1" applyFont="1" applyBorder="1"/>
    <xf numFmtId="1" fontId="20" fillId="0" borderId="6" xfId="0" applyNumberFormat="1" applyFont="1" applyBorder="1" applyAlignment="1">
      <alignment horizontal="left" indent="1"/>
    </xf>
    <xf numFmtId="0" fontId="24" fillId="0" borderId="0" xfId="0" applyFont="1" applyAlignment="1">
      <alignment horizontal="left" indent="1"/>
    </xf>
    <xf numFmtId="167" fontId="24" fillId="0" borderId="0" xfId="5" applyNumberFormat="1" applyFont="1" applyFill="1" applyBorder="1" applyAlignment="1">
      <alignment horizontal="left" indent="1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" fontId="20" fillId="0" borderId="0" xfId="0" applyNumberFormat="1" applyFont="1"/>
    <xf numFmtId="169" fontId="20" fillId="0" borderId="0" xfId="1" applyNumberFormat="1" applyFont="1" applyFill="1" applyBorder="1"/>
    <xf numFmtId="9" fontId="3" fillId="0" borderId="0" xfId="5" applyFont="1" applyAlignment="1">
      <alignment horizontal="left" indent="1"/>
    </xf>
    <xf numFmtId="0" fontId="25" fillId="15" borderId="1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left" indent="1"/>
    </xf>
    <xf numFmtId="167" fontId="3" fillId="16" borderId="1" xfId="5" applyNumberFormat="1" applyFont="1" applyFill="1" applyBorder="1" applyAlignment="1">
      <alignment horizontal="left" indent="1"/>
    </xf>
    <xf numFmtId="0" fontId="8" fillId="16" borderId="1" xfId="4" applyFill="1" applyBorder="1" applyAlignment="1">
      <alignment horizontal="left" indent="1"/>
    </xf>
    <xf numFmtId="0" fontId="3" fillId="16" borderId="1" xfId="0" applyFont="1" applyFill="1" applyBorder="1" applyAlignment="1">
      <alignment horizontal="left" indent="2"/>
    </xf>
    <xf numFmtId="165" fontId="3" fillId="16" borderId="1" xfId="1" applyNumberFormat="1" applyFont="1" applyFill="1" applyBorder="1"/>
    <xf numFmtId="0" fontId="8" fillId="0" borderId="0" xfId="4"/>
    <xf numFmtId="0" fontId="8" fillId="17" borderId="1" xfId="4" applyFill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0" fontId="14" fillId="4" borderId="8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12" xfId="0" applyBorder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165" fontId="13" fillId="0" borderId="0" xfId="0" applyNumberFormat="1" applyFont="1" applyAlignment="1">
      <alignment horizontal="right" vertical="center"/>
    </xf>
  </cellXfs>
  <cellStyles count="7">
    <cellStyle name="Comma" xfId="6" builtinId="3"/>
    <cellStyle name="Currency" xfId="1" builtinId="4"/>
    <cellStyle name="Hyperlink" xfId="4" builtinId="8"/>
    <cellStyle name="Normal" xfId="0" builtinId="0"/>
    <cellStyle name="Normal 2" xfId="3" xr:uid="{0C5B55EA-0C0C-475F-A16C-00BE86631B5D}"/>
    <cellStyle name="Percent" xfId="5" builtinId="5"/>
    <cellStyle name="Percent 4 2" xfId="2" xr:uid="{19CD8322-3274-4555-8C95-9CBE7DB124C3}"/>
  </cellStyles>
  <dxfs count="0"/>
  <tableStyles count="0" defaultTableStyle="TableStyleMedium2" defaultPivotStyle="PivotStyleLight16"/>
  <colors>
    <mruColors>
      <color rgb="FFBBD36F"/>
      <color rgb="FF0E3F75"/>
      <color rgb="FFC12637"/>
      <color rgb="FFB0B3AF"/>
      <color rgb="FFD8E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31908</xdr:rowOff>
    </xdr:from>
    <xdr:to>
      <xdr:col>2</xdr:col>
      <xdr:colOff>494991</xdr:colOff>
      <xdr:row>4</xdr:row>
      <xdr:rowOff>94613</xdr:rowOff>
    </xdr:to>
    <xdr:pic>
      <xdr:nvPicPr>
        <xdr:cNvPr id="9" name="Picture 8" descr="A picture containing text&#10;&#10;Description automatically generated">
          <a:extLst>
            <a:ext uri="{FF2B5EF4-FFF2-40B4-BE49-F238E27FC236}">
              <a16:creationId xmlns:a16="http://schemas.microsoft.com/office/drawing/2014/main" id="{188325BD-D567-4059-B878-4DDB46105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096" y="198596"/>
          <a:ext cx="3019116" cy="826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196215</xdr:colOff>
      <xdr:row>0</xdr:row>
      <xdr:rowOff>91440</xdr:rowOff>
    </xdr:from>
    <xdr:ext cx="3044425" cy="823752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4A60616C-BFDC-4DE7-808D-CEB8ABEF7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" y="91440"/>
          <a:ext cx="3044425" cy="82375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196215</xdr:colOff>
      <xdr:row>0</xdr:row>
      <xdr:rowOff>91440</xdr:rowOff>
    </xdr:from>
    <xdr:ext cx="3044425" cy="823752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7F14EFCD-3073-4FD4-908F-7428F293D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" y="91440"/>
          <a:ext cx="3044425" cy="823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HOIA Theme">
  <a:themeElements>
    <a:clrScheme name="Custom 4">
      <a:dk1>
        <a:srgbClr val="2A2F36"/>
      </a:dk1>
      <a:lt1>
        <a:srgbClr val="FFFFFF"/>
      </a:lt1>
      <a:dk2>
        <a:srgbClr val="2A2F36"/>
      </a:dk2>
      <a:lt2>
        <a:srgbClr val="FAFAFA"/>
      </a:lt2>
      <a:accent1>
        <a:srgbClr val="0E3F75"/>
      </a:accent1>
      <a:accent2>
        <a:srgbClr val="C12637"/>
      </a:accent2>
      <a:accent3>
        <a:srgbClr val="0098D3"/>
      </a:accent3>
      <a:accent4>
        <a:srgbClr val="BBD36F"/>
      </a:accent4>
      <a:accent5>
        <a:srgbClr val="EBA70E"/>
      </a:accent5>
      <a:accent6>
        <a:srgbClr val="69C2C6"/>
      </a:accent6>
      <a:hlink>
        <a:srgbClr val="0098D3"/>
      </a:hlink>
      <a:folHlink>
        <a:srgbClr val="B0B3AF"/>
      </a:folHlink>
    </a:clrScheme>
    <a:fontScheme name="HOIA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OIA Theme" id="{C3513828-03EA-4D3B-9283-319E5242D779}" vid="{D81A09FC-2A0A-4B3B-BE7C-DC5835363F17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C92068-B809-4FAE-9144-B01BFB3B2F6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9af6cdd9-8be3-4387-8c51-969d39fb390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hiohome.org/ppd/proposals/2027/NewAffordability/Metropolitan-Senior/CirclevilleSeniorHousing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ohiohome.org/ppd/proposals/2027/NewAffordability/Rural-GeneralOccupancy/OverlookatTheis.pdf" TargetMode="External"/><Relationship Id="rId7" Type="http://schemas.openxmlformats.org/officeDocument/2006/relationships/hyperlink" Target="https://ohiohome.org/ppd/proposals/2027/NewAffordability/Metropolitan-GeneralOccupancy/HeritagePoint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ohiohome.org/ppd/proposals/2027/NewAffordability/Rural-GeneralOccupancy/TempleGreene.pdf" TargetMode="External"/><Relationship Id="rId1" Type="http://schemas.openxmlformats.org/officeDocument/2006/relationships/hyperlink" Target="https://ohiohome.org/ppd/proposals/2027/NewAffordability/Metropolitan-GeneralOccupancy/NearWestSideHomes.pdf" TargetMode="External"/><Relationship Id="rId6" Type="http://schemas.openxmlformats.org/officeDocument/2006/relationships/hyperlink" Target="https://ohiohome.org/ppd/proposals/2027/NewAffordability/Metropolitan-GeneralOccupancy/RiverviewonThird.pdf" TargetMode="External"/><Relationship Id="rId11" Type="http://schemas.openxmlformats.org/officeDocument/2006/relationships/hyperlink" Target="https://ohiohome.org/ppd/proposals/2027/NewAffordability/Metropolitan-Senior/TrinitySquareApartments.pdf" TargetMode="External"/><Relationship Id="rId5" Type="http://schemas.openxmlformats.org/officeDocument/2006/relationships/hyperlink" Target="https://ohiohome.org/ppd/proposals/2027/NewAffordability/Metropolitan-GeneralOccupancy/RiverbendVillas.pdf" TargetMode="External"/><Relationship Id="rId10" Type="http://schemas.openxmlformats.org/officeDocument/2006/relationships/hyperlink" Target="https://ohiohome.org/ppd/proposals/2027/NewAffordability/Metropolitan-GeneralOccupancy/EastpontLofts.pdf" TargetMode="External"/><Relationship Id="rId4" Type="http://schemas.openxmlformats.org/officeDocument/2006/relationships/hyperlink" Target="https://ohiohome.org/ppd/proposals/2027/NewAffordability/Metropolitan-GeneralOccupancy/Fifth-Butler.pdf" TargetMode="External"/><Relationship Id="rId9" Type="http://schemas.openxmlformats.org/officeDocument/2006/relationships/hyperlink" Target="https://ohiohome.org/ppd/proposals/2027/NewAffordability/Rural-Senior/SaltForkLanding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ohiohome.org/ppd/proposals/2027/NewAffordability/Rural-Senior/GlenwoodCommunity.pdf" TargetMode="External"/><Relationship Id="rId18" Type="http://schemas.openxmlformats.org/officeDocument/2006/relationships/hyperlink" Target="https://ohiohome.org/ppd/proposals/2027/NewAffordability/Rural-Senior/AppalachianSeniorHousing.pdf" TargetMode="External"/><Relationship Id="rId26" Type="http://schemas.openxmlformats.org/officeDocument/2006/relationships/hyperlink" Target="https://ohiohome.org/ppd/proposals/2027/NewAffordability/Metropolitan-GeneralOccupancy/HeritagePoint.pdf" TargetMode="External"/><Relationship Id="rId39" Type="http://schemas.openxmlformats.org/officeDocument/2006/relationships/hyperlink" Target="https://ohiohome.org/ppd/proposals/2027/NewAffordability/Metropolitan-GeneralOccupancy/NearWestSideHomes.pdf" TargetMode="External"/><Relationship Id="rId21" Type="http://schemas.openxmlformats.org/officeDocument/2006/relationships/hyperlink" Target="https://ohiohome.org/ppd/proposals/2027/NewAffordability/Metropolitan-GeneralOccupancy/Fifth-Butler.pdf" TargetMode="External"/><Relationship Id="rId34" Type="http://schemas.openxmlformats.org/officeDocument/2006/relationships/hyperlink" Target="https://ohiohome.org/ppd/proposals/2027/NewAffordability/Metropolitan-GeneralOccupancy/DeshlerSquareApartments.pdf" TargetMode="External"/><Relationship Id="rId42" Type="http://schemas.openxmlformats.org/officeDocument/2006/relationships/hyperlink" Target="https://ohiohome.org/ppd/proposals/2027/NewAffordability/Metropolitan-GeneralOccupancy/NearWestSideHomes.pdf" TargetMode="External"/><Relationship Id="rId7" Type="http://schemas.openxmlformats.org/officeDocument/2006/relationships/hyperlink" Target="https://ohiohome.org/ppd/proposals/2027/NewAffordability/Rural-Senior/SaltForkLanding.pdf" TargetMode="External"/><Relationship Id="rId2" Type="http://schemas.openxmlformats.org/officeDocument/2006/relationships/hyperlink" Target="https://ohiohome.org/ppd/proposals/2027/NewAffordability/Metropolitan-Senior/TrinitySquareApartments.pdf" TargetMode="External"/><Relationship Id="rId16" Type="http://schemas.openxmlformats.org/officeDocument/2006/relationships/hyperlink" Target="https://ohiohome.org/ppd/proposals/2027/NewAffordability/Rural-Senior/Mackinaw-II-SeniorHousing.pdf" TargetMode="External"/><Relationship Id="rId29" Type="http://schemas.openxmlformats.org/officeDocument/2006/relationships/hyperlink" Target="https://ohiohome.org/ppd/proposals/2027/NewAffordability/Metropolitan-GeneralOccupancy/Greenstone.pdf" TargetMode="External"/><Relationship Id="rId1" Type="http://schemas.openxmlformats.org/officeDocument/2006/relationships/hyperlink" Target="https://ohiohome.org/ppd/proposals/2027/NewAffordability/Metropolitan-GeneralOccupancy/EastpontLofts.pdf" TargetMode="External"/><Relationship Id="rId6" Type="http://schemas.openxmlformats.org/officeDocument/2006/relationships/hyperlink" Target="https://ohiohome.org/ppd/proposals/2027/NewAffordability/Rural-GeneralOccupancy/TimberRidgeApartments.pdf" TargetMode="External"/><Relationship Id="rId11" Type="http://schemas.openxmlformats.org/officeDocument/2006/relationships/hyperlink" Target="https://ohiohome.org/ppd/proposals/2027/NewAffordability/Rural-GeneralOccupancy/OverlookatTheis.pdf" TargetMode="External"/><Relationship Id="rId24" Type="http://schemas.openxmlformats.org/officeDocument/2006/relationships/hyperlink" Target="https://ohiohome.org/ppd/proposals/2027/NewAffordability/Metropolitan-Senior/TrinitySquareApartments.pdf" TargetMode="External"/><Relationship Id="rId32" Type="http://schemas.openxmlformats.org/officeDocument/2006/relationships/hyperlink" Target="https://ohiohome.org/ppd/proposals/2027/NewAffordability/Metropolitan-GeneralOccupancy/3535-E-Main.pdf" TargetMode="External"/><Relationship Id="rId37" Type="http://schemas.openxmlformats.org/officeDocument/2006/relationships/hyperlink" Target="https://ohiohome.org/ppd/proposals/2027/NewAffordability/Metropolitan-GeneralOccupancy/SteeltonII.pdf" TargetMode="External"/><Relationship Id="rId40" Type="http://schemas.openxmlformats.org/officeDocument/2006/relationships/hyperlink" Target="https://ohiohome.org/ppd/proposals/2027/NewAffordability/Metropolitan-Senior/IronwoodFlats.pdf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s://ohiohome.org/ppd/proposals/2027/NewAffordability/Rural-GeneralOccupancy/EnclaveatBurrOak.pdf" TargetMode="External"/><Relationship Id="rId15" Type="http://schemas.openxmlformats.org/officeDocument/2006/relationships/hyperlink" Target="https://ohiohome.org/ppd/proposals/2027/NewAffordability/Rural-Senior/FriendlyCenter.pdf" TargetMode="External"/><Relationship Id="rId23" Type="http://schemas.openxmlformats.org/officeDocument/2006/relationships/hyperlink" Target="https://ohiohome.org/ppd/proposals/2027/NewAffordability/Metropolitan-GeneralOccupancy/RiverbendVillas.pdf" TargetMode="External"/><Relationship Id="rId28" Type="http://schemas.openxmlformats.org/officeDocument/2006/relationships/hyperlink" Target="https://ohiohome.org/ppd/proposals/2027/NewAffordability/Metropolitan-GeneralOccupancy/MiracleLaneApts.pdf" TargetMode="External"/><Relationship Id="rId36" Type="http://schemas.openxmlformats.org/officeDocument/2006/relationships/hyperlink" Target="https://ohiohome.org/ppd/proposals/2027/NewAffordability/Metropolitan-GeneralOccupancy/BachmanRoadApartments.pdf" TargetMode="External"/><Relationship Id="rId10" Type="http://schemas.openxmlformats.org/officeDocument/2006/relationships/hyperlink" Target="https://ohiohome.org/ppd/proposals/2027/NewAffordability/Rural-Senior/StAnnPlace.pdf" TargetMode="External"/><Relationship Id="rId19" Type="http://schemas.openxmlformats.org/officeDocument/2006/relationships/hyperlink" Target="https://ohiohome.org/ppd/proposals/2027/NewAffordability/Rural-Senior/NewHavenSeniorApartments.pdf" TargetMode="External"/><Relationship Id="rId31" Type="http://schemas.openxmlformats.org/officeDocument/2006/relationships/hyperlink" Target="https://ohiohome.org/ppd/proposals/2027/NewAffordability/Metropolitan-GeneralOccupancy/SycamoreStation.pdf" TargetMode="External"/><Relationship Id="rId44" Type="http://schemas.openxmlformats.org/officeDocument/2006/relationships/hyperlink" Target="https://ohiohome.org/ppd/proposals/2027/NewAffordability/Rural-GeneralOccupancy/TimberlineVillas.pdf" TargetMode="External"/><Relationship Id="rId4" Type="http://schemas.openxmlformats.org/officeDocument/2006/relationships/hyperlink" Target="https://ohiohome.org/ppd/proposals/2027/NewAffordability/Rural-GeneralOccupancy/OverlookatTheis.pdf" TargetMode="External"/><Relationship Id="rId9" Type="http://schemas.openxmlformats.org/officeDocument/2006/relationships/hyperlink" Target="https://ohiohome.org/ppd/proposals/2027/NewAffordability/Rural-Senior/MtVernonSeniorHousing.pdf" TargetMode="External"/><Relationship Id="rId14" Type="http://schemas.openxmlformats.org/officeDocument/2006/relationships/hyperlink" Target="https://ohiohome.org/ppd/proposals/2027/NewAffordability/Rural-GeneralOccupancy/TempleGreene.pdf" TargetMode="External"/><Relationship Id="rId22" Type="http://schemas.openxmlformats.org/officeDocument/2006/relationships/hyperlink" Target="https://ohiohome.org/ppd/proposals/2027/NewAffordability/Metropolitan-Senior/CirclevilleSeniorHousing.pdf" TargetMode="External"/><Relationship Id="rId27" Type="http://schemas.openxmlformats.org/officeDocument/2006/relationships/hyperlink" Target="https://ohiohome.org/ppd/proposals/2027/NewAffordability/Metropolitan-GeneralOccupancy/HoM-FlatsatWestThirdStreet.pdf" TargetMode="External"/><Relationship Id="rId30" Type="http://schemas.openxmlformats.org/officeDocument/2006/relationships/hyperlink" Target="https://ohiohome.org/ppd/proposals/2027/NewAffordability/Metropolitan-GeneralOccupancy/EastpontLofts.pdf" TargetMode="External"/><Relationship Id="rId35" Type="http://schemas.openxmlformats.org/officeDocument/2006/relationships/hyperlink" Target="https://ohiohome.org/ppd/proposals/2027/NewAffordability/Metropolitan-GeneralOccupancy/HaydenRunFamily.pdf" TargetMode="External"/><Relationship Id="rId43" Type="http://schemas.openxmlformats.org/officeDocument/2006/relationships/hyperlink" Target="https://ohiohome.org/ppd/proposals/2027/NewAffordability/Rural-GeneralOccupancy/StJohnsCrossing.pdf" TargetMode="External"/><Relationship Id="rId8" Type="http://schemas.openxmlformats.org/officeDocument/2006/relationships/hyperlink" Target="https://ohiohome.org/ppd/proposals/2027/NewAffordability/Rural-GeneralOccupancy/NorthofVernon.pdf" TargetMode="External"/><Relationship Id="rId3" Type="http://schemas.openxmlformats.org/officeDocument/2006/relationships/hyperlink" Target="https://ohiohome.org/ppd/proposals/2027/NewAffordability/Rural-GeneralOccupancy/TempleGreene.pdf" TargetMode="External"/><Relationship Id="rId12" Type="http://schemas.openxmlformats.org/officeDocument/2006/relationships/hyperlink" Target="https://ohiohome.org/ppd/proposals/2027/NewAffordability/Rural-Senior/GreatLakesLandingSenior.pdf" TargetMode="External"/><Relationship Id="rId17" Type="http://schemas.openxmlformats.org/officeDocument/2006/relationships/hyperlink" Target="https://ohiohome.org/ppd/proposals/2027/NewAffordability/Rural-Senior/WesleyRidge.pdf" TargetMode="External"/><Relationship Id="rId25" Type="http://schemas.openxmlformats.org/officeDocument/2006/relationships/hyperlink" Target="https://ohiohome.org/ppd/proposals/2027/NewAffordability/Metropolitan-GeneralOccupancy/RiverviewonThird.pdf" TargetMode="External"/><Relationship Id="rId33" Type="http://schemas.openxmlformats.org/officeDocument/2006/relationships/hyperlink" Target="https://ohiohome.org/ppd/proposals/2027/NewAffordability/Metropolitan-GeneralOccupancy/LeonaLofts.pdf" TargetMode="External"/><Relationship Id="rId38" Type="http://schemas.openxmlformats.org/officeDocument/2006/relationships/hyperlink" Target="https://ohiohome.org/ppd/proposals/2027/NewAffordability/Metropolitan-Senior/VOB-SeniorLofts.pdf" TargetMode="External"/><Relationship Id="rId46" Type="http://schemas.openxmlformats.org/officeDocument/2006/relationships/drawing" Target="../drawings/drawing2.xml"/><Relationship Id="rId20" Type="http://schemas.openxmlformats.org/officeDocument/2006/relationships/hyperlink" Target="https://ohiohome.org/ppd/proposals/2027/NewAffordability/Rural-Senior/SetonSquarePortsmouthII.pdf" TargetMode="External"/><Relationship Id="rId41" Type="http://schemas.openxmlformats.org/officeDocument/2006/relationships/hyperlink" Target="https://ohiohome.org/ppd/proposals/2027/NewAffordability/Metropolitan-GeneralOccupancy/WoodhillCenterSouth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CEFE-81A5-4629-A059-DF4FF4901DF5}">
  <sheetPr>
    <pageSetUpPr fitToPage="1"/>
  </sheetPr>
  <dimension ref="A1:R53"/>
  <sheetViews>
    <sheetView showGridLines="0" tabSelected="1" zoomScale="80" zoomScaleNormal="80" zoomScaleSheetLayoutView="100" workbookViewId="0">
      <selection activeCell="I42" sqref="I42"/>
    </sheetView>
  </sheetViews>
  <sheetFormatPr defaultColWidth="9.140625" defaultRowHeight="12.75" x14ac:dyDescent="0.2"/>
  <cols>
    <col min="1" max="1" width="2.85546875" style="1" customWidth="1"/>
    <col min="2" max="2" width="37.85546875" style="1" customWidth="1"/>
    <col min="3" max="3" width="7.42578125" style="16" customWidth="1"/>
    <col min="4" max="4" width="29.42578125" style="1" customWidth="1"/>
    <col min="5" max="5" width="20.85546875" style="1" customWidth="1"/>
    <col min="6" max="6" width="15.42578125" style="1" customWidth="1"/>
    <col min="7" max="7" width="14.140625" style="1" customWidth="1"/>
    <col min="8" max="8" width="25.7109375" style="1" customWidth="1"/>
    <col min="9" max="9" width="18" style="1" customWidth="1"/>
    <col min="10" max="10" width="20.140625" style="1" customWidth="1"/>
    <col min="11" max="11" width="8.28515625" style="24" customWidth="1"/>
    <col min="12" max="12" width="45.5703125" style="1" customWidth="1"/>
    <col min="13" max="13" width="16.7109375" style="1" customWidth="1"/>
    <col min="14" max="15" width="14.140625" style="1" customWidth="1"/>
    <col min="16" max="16" width="14.85546875" style="1" customWidth="1"/>
    <col min="17" max="17" width="13.5703125" style="1" customWidth="1"/>
    <col min="18" max="18" width="13.140625" style="1" customWidth="1"/>
    <col min="19" max="16384" width="9.140625" style="1"/>
  </cols>
  <sheetData>
    <row r="1" spans="1:18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8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8" ht="40.1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8" ht="6.75" customHeight="1" x14ac:dyDescent="0.2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</row>
    <row r="5" spans="1:18" ht="33" customHeight="1" x14ac:dyDescent="0.25">
      <c r="B5" s="18" t="s">
        <v>119</v>
      </c>
      <c r="C5" s="12"/>
      <c r="D5" s="18"/>
      <c r="E5" s="32"/>
      <c r="K5" s="1"/>
      <c r="M5" s="24"/>
    </row>
    <row r="6" spans="1:18" s="2" customFormat="1" ht="6" customHeight="1" x14ac:dyDescent="0.2">
      <c r="B6" s="3"/>
      <c r="C6" s="19"/>
      <c r="K6" s="25"/>
    </row>
    <row r="7" spans="1:18" s="49" customFormat="1" ht="15" customHeight="1" x14ac:dyDescent="0.2">
      <c r="B7" s="51" t="s">
        <v>118</v>
      </c>
      <c r="C7" s="50"/>
      <c r="D7" s="51"/>
      <c r="E7" s="51"/>
      <c r="F7" s="51"/>
      <c r="G7" s="51"/>
      <c r="H7" s="51"/>
      <c r="I7" s="51"/>
      <c r="J7" s="51"/>
      <c r="K7" s="53"/>
      <c r="L7" s="51"/>
      <c r="M7" s="51"/>
      <c r="N7" s="204" t="s">
        <v>25</v>
      </c>
      <c r="O7" s="204"/>
      <c r="P7" s="204"/>
      <c r="Q7" s="54"/>
    </row>
    <row r="8" spans="1:18" s="4" customFormat="1" ht="4.9000000000000004" customHeight="1" x14ac:dyDescent="0.2">
      <c r="B8" s="11"/>
      <c r="C8" s="20"/>
      <c r="D8" s="11"/>
      <c r="E8" s="11"/>
      <c r="F8" s="11"/>
      <c r="G8" s="11"/>
      <c r="H8" s="11"/>
      <c r="I8" s="11"/>
      <c r="J8" s="11"/>
      <c r="K8" s="26"/>
      <c r="L8" s="11"/>
      <c r="M8" s="11"/>
      <c r="N8" s="7"/>
      <c r="O8" s="7"/>
      <c r="P8" s="7"/>
      <c r="Q8" s="7"/>
      <c r="R8" s="7"/>
    </row>
    <row r="9" spans="1:18" s="4" customFormat="1" ht="4.9000000000000004" customHeight="1" x14ac:dyDescent="0.2">
      <c r="B9" s="5"/>
      <c r="C9" s="21"/>
      <c r="D9" s="5"/>
      <c r="E9" s="5"/>
      <c r="F9" s="5"/>
      <c r="G9" s="5"/>
      <c r="H9" s="5"/>
      <c r="I9" s="5"/>
      <c r="J9" s="5"/>
      <c r="K9" s="27"/>
      <c r="L9" s="5"/>
      <c r="M9" s="5"/>
      <c r="N9" s="5"/>
      <c r="O9" s="6"/>
      <c r="P9" s="6"/>
      <c r="Q9" s="6"/>
      <c r="R9" s="6"/>
    </row>
    <row r="10" spans="1:18" ht="15" x14ac:dyDescent="0.2">
      <c r="B10" s="15"/>
      <c r="C10" s="22"/>
    </row>
    <row r="11" spans="1:18" s="2" customFormat="1" ht="39.6" customHeight="1" x14ac:dyDescent="0.2">
      <c r="B11" s="13" t="s">
        <v>28</v>
      </c>
      <c r="C11" s="29" t="s">
        <v>29</v>
      </c>
      <c r="D11" s="13" t="s">
        <v>1</v>
      </c>
      <c r="E11" s="13" t="s">
        <v>6</v>
      </c>
      <c r="F11" s="13" t="s">
        <v>2</v>
      </c>
      <c r="G11" s="13" t="s">
        <v>3</v>
      </c>
      <c r="H11" s="13" t="s">
        <v>5</v>
      </c>
      <c r="I11" s="13" t="s">
        <v>41</v>
      </c>
      <c r="J11" s="13" t="s">
        <v>0</v>
      </c>
      <c r="K11" s="30" t="s">
        <v>4</v>
      </c>
      <c r="L11" s="13" t="s">
        <v>7</v>
      </c>
      <c r="M11" s="13" t="s">
        <v>8</v>
      </c>
      <c r="N11" s="31" t="s">
        <v>9</v>
      </c>
      <c r="O11" s="31" t="s">
        <v>23</v>
      </c>
      <c r="P11" s="31" t="s">
        <v>48</v>
      </c>
      <c r="Q11" s="31" t="s">
        <v>49</v>
      </c>
      <c r="R11" s="31" t="s">
        <v>50</v>
      </c>
    </row>
    <row r="12" spans="1:18" s="140" customFormat="1" ht="18.75" customHeight="1" x14ac:dyDescent="0.25">
      <c r="B12" s="141" t="s">
        <v>30</v>
      </c>
      <c r="C12" s="141">
        <v>60</v>
      </c>
      <c r="D12" s="141" t="s">
        <v>120</v>
      </c>
      <c r="E12" s="197" t="s">
        <v>197</v>
      </c>
      <c r="F12" s="141" t="s">
        <v>10</v>
      </c>
      <c r="G12" s="141" t="s">
        <v>12</v>
      </c>
      <c r="H12" s="141" t="s">
        <v>57</v>
      </c>
      <c r="I12" s="141" t="s">
        <v>42</v>
      </c>
      <c r="J12" s="141" t="s">
        <v>55</v>
      </c>
      <c r="K12" s="141">
        <v>217</v>
      </c>
      <c r="L12" s="141" t="s">
        <v>70</v>
      </c>
      <c r="M12" s="143">
        <v>61407926</v>
      </c>
      <c r="N12" s="143">
        <v>2930693</v>
      </c>
      <c r="O12" s="143">
        <v>1000000</v>
      </c>
      <c r="P12" s="143">
        <v>10000000</v>
      </c>
      <c r="Q12" s="143">
        <v>0</v>
      </c>
      <c r="R12" s="143">
        <v>2500000</v>
      </c>
    </row>
    <row r="13" spans="1:18" s="140" customFormat="1" ht="18.75" customHeight="1" x14ac:dyDescent="0.25">
      <c r="B13" s="141" t="s">
        <v>121</v>
      </c>
      <c r="C13" s="141">
        <v>60</v>
      </c>
      <c r="D13" s="141" t="s">
        <v>122</v>
      </c>
      <c r="E13" s="197" t="s">
        <v>197</v>
      </c>
      <c r="F13" s="141" t="s">
        <v>80</v>
      </c>
      <c r="G13" s="141" t="s">
        <v>123</v>
      </c>
      <c r="H13" s="141" t="s">
        <v>90</v>
      </c>
      <c r="I13" s="141" t="s">
        <v>42</v>
      </c>
      <c r="J13" s="141" t="s">
        <v>47</v>
      </c>
      <c r="K13" s="141">
        <v>120</v>
      </c>
      <c r="L13" s="141" t="s">
        <v>81</v>
      </c>
      <c r="M13" s="143">
        <v>33520196</v>
      </c>
      <c r="N13" s="143">
        <v>1639092</v>
      </c>
      <c r="O13" s="143">
        <v>1000000</v>
      </c>
      <c r="P13" s="143">
        <v>10000000</v>
      </c>
      <c r="Q13" s="143">
        <v>0</v>
      </c>
      <c r="R13" s="143">
        <v>2500000</v>
      </c>
    </row>
    <row r="14" spans="1:18" s="140" customFormat="1" ht="18.75" customHeight="1" x14ac:dyDescent="0.25">
      <c r="B14" s="141" t="s">
        <v>124</v>
      </c>
      <c r="C14" s="141">
        <v>36</v>
      </c>
      <c r="D14" s="141" t="s">
        <v>125</v>
      </c>
      <c r="E14" s="197" t="s">
        <v>197</v>
      </c>
      <c r="F14" s="141" t="s">
        <v>62</v>
      </c>
      <c r="G14" s="141" t="s">
        <v>13</v>
      </c>
      <c r="H14" s="141" t="s">
        <v>57</v>
      </c>
      <c r="I14" s="141" t="s">
        <v>42</v>
      </c>
      <c r="J14" s="141" t="s">
        <v>55</v>
      </c>
      <c r="K14" s="141">
        <v>65</v>
      </c>
      <c r="L14" s="141" t="s">
        <v>84</v>
      </c>
      <c r="M14" s="143">
        <v>25130271</v>
      </c>
      <c r="N14" s="143">
        <v>1259663</v>
      </c>
      <c r="O14" s="143">
        <v>1000000</v>
      </c>
      <c r="P14" s="143">
        <v>10000000</v>
      </c>
      <c r="Q14" s="143">
        <v>0</v>
      </c>
      <c r="R14" s="143">
        <v>2000000</v>
      </c>
    </row>
    <row r="15" spans="1:18" s="140" customFormat="1" ht="18.75" customHeight="1" x14ac:dyDescent="0.25">
      <c r="B15" s="141" t="s">
        <v>126</v>
      </c>
      <c r="C15" s="141">
        <v>60</v>
      </c>
      <c r="D15" s="141" t="s">
        <v>127</v>
      </c>
      <c r="E15" s="197" t="s">
        <v>197</v>
      </c>
      <c r="F15" s="141" t="s">
        <v>63</v>
      </c>
      <c r="G15" s="141" t="s">
        <v>65</v>
      </c>
      <c r="H15" s="141" t="s">
        <v>54</v>
      </c>
      <c r="I15" s="141" t="s">
        <v>42</v>
      </c>
      <c r="J15" s="141" t="s">
        <v>55</v>
      </c>
      <c r="K15" s="141">
        <v>70</v>
      </c>
      <c r="L15" s="141" t="s">
        <v>128</v>
      </c>
      <c r="M15" s="143">
        <v>31724767</v>
      </c>
      <c r="N15" s="143">
        <v>1575675</v>
      </c>
      <c r="O15" s="143">
        <v>1250000</v>
      </c>
      <c r="P15" s="143">
        <v>12500000</v>
      </c>
      <c r="Q15" s="143">
        <v>4000000</v>
      </c>
      <c r="R15" s="143">
        <v>2500000</v>
      </c>
    </row>
    <row r="16" spans="1:18" s="140" customFormat="1" ht="18.75" customHeight="1" x14ac:dyDescent="0.25">
      <c r="B16" s="141" t="s">
        <v>52</v>
      </c>
      <c r="C16" s="141">
        <v>60</v>
      </c>
      <c r="D16" s="141" t="s">
        <v>129</v>
      </c>
      <c r="E16" s="142" t="s">
        <v>197</v>
      </c>
      <c r="F16" s="141" t="s">
        <v>130</v>
      </c>
      <c r="G16" s="141" t="s">
        <v>131</v>
      </c>
      <c r="H16" s="141" t="s">
        <v>54</v>
      </c>
      <c r="I16" s="141" t="s">
        <v>42</v>
      </c>
      <c r="J16" s="141" t="s">
        <v>55</v>
      </c>
      <c r="K16" s="141">
        <v>87</v>
      </c>
      <c r="L16" s="141" t="s">
        <v>72</v>
      </c>
      <c r="M16" s="143">
        <v>31234205</v>
      </c>
      <c r="N16" s="143">
        <v>1479797</v>
      </c>
      <c r="O16" s="143">
        <v>1244100</v>
      </c>
      <c r="P16" s="143">
        <v>12441000</v>
      </c>
      <c r="Q16" s="143">
        <v>3952382</v>
      </c>
      <c r="R16" s="143">
        <v>2500000</v>
      </c>
    </row>
    <row r="17" spans="2:18" s="140" customFormat="1" ht="18.75" customHeight="1" x14ac:dyDescent="0.25">
      <c r="B17" s="141" t="s">
        <v>32</v>
      </c>
      <c r="C17" s="141">
        <v>60</v>
      </c>
      <c r="D17" s="141" t="s">
        <v>132</v>
      </c>
      <c r="E17" s="142" t="s">
        <v>197</v>
      </c>
      <c r="F17" s="141" t="s">
        <v>14</v>
      </c>
      <c r="G17" s="141" t="s">
        <v>79</v>
      </c>
      <c r="H17" s="141" t="s">
        <v>57</v>
      </c>
      <c r="I17" s="141" t="s">
        <v>42</v>
      </c>
      <c r="J17" s="141" t="s">
        <v>55</v>
      </c>
      <c r="K17" s="141">
        <v>120</v>
      </c>
      <c r="L17" s="141" t="s">
        <v>87</v>
      </c>
      <c r="M17" s="143">
        <v>37206971</v>
      </c>
      <c r="N17" s="143">
        <v>1710016</v>
      </c>
      <c r="O17" s="143">
        <v>1000000</v>
      </c>
      <c r="P17" s="143">
        <v>10000000</v>
      </c>
      <c r="Q17" s="143">
        <v>0</v>
      </c>
      <c r="R17" s="143">
        <v>2500000</v>
      </c>
    </row>
    <row r="18" spans="2:18" s="140" customFormat="1" ht="18.75" customHeight="1" x14ac:dyDescent="0.25">
      <c r="B18" s="141" t="s">
        <v>32</v>
      </c>
      <c r="C18" s="141">
        <v>60</v>
      </c>
      <c r="D18" s="141" t="s">
        <v>133</v>
      </c>
      <c r="E18" s="142" t="s">
        <v>197</v>
      </c>
      <c r="F18" s="141" t="s">
        <v>134</v>
      </c>
      <c r="G18" s="141" t="s">
        <v>135</v>
      </c>
      <c r="H18" s="141" t="s">
        <v>57</v>
      </c>
      <c r="I18" s="141" t="s">
        <v>42</v>
      </c>
      <c r="J18" s="141" t="s">
        <v>55</v>
      </c>
      <c r="K18" s="141">
        <v>103</v>
      </c>
      <c r="L18" s="141" t="s">
        <v>136</v>
      </c>
      <c r="M18" s="143">
        <v>30574613</v>
      </c>
      <c r="N18" s="143">
        <v>1429497</v>
      </c>
      <c r="O18" s="143">
        <v>999400</v>
      </c>
      <c r="P18" s="143">
        <v>9994000</v>
      </c>
      <c r="Q18" s="143">
        <v>0</v>
      </c>
      <c r="R18" s="143">
        <v>2500000</v>
      </c>
    </row>
    <row r="19" spans="2:18" s="140" customFormat="1" ht="18.75" customHeight="1" x14ac:dyDescent="0.25">
      <c r="B19" s="141" t="s">
        <v>32</v>
      </c>
      <c r="C19" s="141">
        <v>60</v>
      </c>
      <c r="D19" s="141" t="s">
        <v>138</v>
      </c>
      <c r="E19" s="142" t="s">
        <v>197</v>
      </c>
      <c r="F19" s="141" t="s">
        <v>77</v>
      </c>
      <c r="G19" s="141" t="s">
        <v>139</v>
      </c>
      <c r="H19" s="141" t="s">
        <v>57</v>
      </c>
      <c r="I19" s="141" t="s">
        <v>42</v>
      </c>
      <c r="J19" s="141" t="s">
        <v>55</v>
      </c>
      <c r="K19" s="141">
        <v>162</v>
      </c>
      <c r="L19" s="141" t="s">
        <v>85</v>
      </c>
      <c r="M19" s="143">
        <v>48903154</v>
      </c>
      <c r="N19" s="143">
        <v>2334341</v>
      </c>
      <c r="O19" s="143">
        <v>1000000</v>
      </c>
      <c r="P19" s="143">
        <v>10000000</v>
      </c>
      <c r="Q19" s="143">
        <v>0</v>
      </c>
      <c r="R19" s="143">
        <v>2500000</v>
      </c>
    </row>
    <row r="20" spans="2:18" s="140" customFormat="1" ht="18.75" customHeight="1" x14ac:dyDescent="0.25">
      <c r="B20" s="141" t="s">
        <v>32</v>
      </c>
      <c r="C20" s="141">
        <v>60</v>
      </c>
      <c r="D20" s="141" t="s">
        <v>137</v>
      </c>
      <c r="E20" s="142" t="s">
        <v>197</v>
      </c>
      <c r="F20" s="141" t="s">
        <v>77</v>
      </c>
      <c r="G20" s="141" t="s">
        <v>11</v>
      </c>
      <c r="H20" s="141" t="s">
        <v>57</v>
      </c>
      <c r="I20" s="141" t="s">
        <v>42</v>
      </c>
      <c r="J20" s="141" t="s">
        <v>55</v>
      </c>
      <c r="K20" s="141">
        <v>139</v>
      </c>
      <c r="L20" s="141" t="s">
        <v>83</v>
      </c>
      <c r="M20" s="143">
        <v>34223055</v>
      </c>
      <c r="N20" s="143">
        <v>1254930</v>
      </c>
      <c r="O20" s="143">
        <v>1000000</v>
      </c>
      <c r="P20" s="143">
        <v>10000000</v>
      </c>
      <c r="Q20" s="143">
        <v>0</v>
      </c>
      <c r="R20" s="143">
        <v>0</v>
      </c>
    </row>
    <row r="21" spans="2:18" s="140" customFormat="1" ht="18.75" customHeight="1" x14ac:dyDescent="0.25">
      <c r="B21" s="160" t="s">
        <v>32</v>
      </c>
      <c r="C21" s="160">
        <v>60</v>
      </c>
      <c r="D21" s="160" t="s">
        <v>140</v>
      </c>
      <c r="E21" s="161" t="s">
        <v>197</v>
      </c>
      <c r="F21" s="160" t="s">
        <v>76</v>
      </c>
      <c r="G21" s="160" t="s">
        <v>78</v>
      </c>
      <c r="H21" s="160" t="s">
        <v>90</v>
      </c>
      <c r="I21" s="160" t="s">
        <v>42</v>
      </c>
      <c r="J21" s="160" t="s">
        <v>47</v>
      </c>
      <c r="K21" s="160">
        <v>115</v>
      </c>
      <c r="L21" s="160" t="s">
        <v>18</v>
      </c>
      <c r="M21" s="162">
        <v>36734464</v>
      </c>
      <c r="N21" s="162">
        <v>1685640</v>
      </c>
      <c r="O21" s="162">
        <v>1000000</v>
      </c>
      <c r="P21" s="162">
        <v>10000000</v>
      </c>
      <c r="Q21" s="162">
        <v>0</v>
      </c>
      <c r="R21" s="162">
        <v>2500000</v>
      </c>
    </row>
    <row r="22" spans="2:18" s="140" customFormat="1" ht="18.75" customHeight="1" x14ac:dyDescent="0.25">
      <c r="B22" s="163" t="s">
        <v>32</v>
      </c>
      <c r="C22" s="163">
        <v>60</v>
      </c>
      <c r="D22" s="163" t="s">
        <v>141</v>
      </c>
      <c r="E22" s="164" t="s">
        <v>197</v>
      </c>
      <c r="F22" s="163" t="s">
        <v>142</v>
      </c>
      <c r="G22" s="163" t="s">
        <v>143</v>
      </c>
      <c r="H22" s="163" t="s">
        <v>53</v>
      </c>
      <c r="I22" s="163" t="s">
        <v>42</v>
      </c>
      <c r="J22" s="163" t="s">
        <v>47</v>
      </c>
      <c r="K22" s="163">
        <v>135</v>
      </c>
      <c r="L22" s="163" t="s">
        <v>56</v>
      </c>
      <c r="M22" s="165">
        <v>27956744</v>
      </c>
      <c r="N22" s="165">
        <v>1288874</v>
      </c>
      <c r="O22" s="165">
        <v>618633</v>
      </c>
      <c r="P22" s="165">
        <f>O22*10</f>
        <v>6186330</v>
      </c>
      <c r="Q22" s="165">
        <v>2049618</v>
      </c>
      <c r="R22" s="165">
        <v>2500000</v>
      </c>
    </row>
    <row r="23" spans="2:18" s="140" customFormat="1" ht="15" x14ac:dyDescent="0.2">
      <c r="B23" s="144"/>
      <c r="C23" s="144"/>
      <c r="D23" s="144"/>
      <c r="E23" s="156"/>
      <c r="F23" s="144"/>
      <c r="G23" s="144"/>
      <c r="H23" s="144"/>
      <c r="I23" s="144"/>
      <c r="J23" s="144"/>
      <c r="K23" s="144"/>
      <c r="L23" s="144"/>
      <c r="M23" s="157"/>
      <c r="N23" s="158"/>
      <c r="O23" s="157"/>
      <c r="P23" s="157"/>
      <c r="Q23" s="157"/>
      <c r="R23" s="157"/>
    </row>
    <row r="24" spans="2:18" s="140" customFormat="1" ht="16.5" customHeight="1" x14ac:dyDescent="0.25">
      <c r="C24" s="144"/>
      <c r="M24" s="205"/>
      <c r="N24" s="205"/>
      <c r="O24" s="145" t="s">
        <v>36</v>
      </c>
      <c r="P24" s="159">
        <v>111121330</v>
      </c>
      <c r="Q24" s="159">
        <v>10002000</v>
      </c>
      <c r="R24" s="146"/>
    </row>
    <row r="25" spans="2:18" s="140" customFormat="1" ht="16.5" customHeight="1" x14ac:dyDescent="0.25">
      <c r="C25" s="144"/>
      <c r="M25" s="205"/>
      <c r="N25" s="205"/>
      <c r="O25" s="147" t="s">
        <v>37</v>
      </c>
      <c r="P25" s="148">
        <f>SUM(P12:P22)</f>
        <v>111121330</v>
      </c>
      <c r="Q25" s="148">
        <f>SUM(Q12:Q22)</f>
        <v>10002000</v>
      </c>
      <c r="R25" s="146"/>
    </row>
    <row r="26" spans="2:18" s="140" customFormat="1" ht="16.5" customHeight="1" x14ac:dyDescent="0.25">
      <c r="C26" s="144"/>
      <c r="M26" s="205"/>
      <c r="N26" s="205"/>
      <c r="O26" s="147" t="s">
        <v>38</v>
      </c>
      <c r="P26" s="149">
        <f>P24-P25</f>
        <v>0</v>
      </c>
      <c r="Q26" s="149">
        <f>Q24-Q25</f>
        <v>0</v>
      </c>
      <c r="R26" s="146"/>
    </row>
    <row r="27" spans="2:18" x14ac:dyDescent="0.2">
      <c r="K27" s="1"/>
      <c r="L27" s="47"/>
      <c r="M27" s="67"/>
      <c r="N27" s="67"/>
      <c r="O27" s="67"/>
      <c r="P27" s="67"/>
      <c r="Q27" s="67"/>
      <c r="R27" s="67"/>
    </row>
    <row r="29" spans="2:18" x14ac:dyDescent="0.2">
      <c r="P29" s="67"/>
    </row>
    <row r="31" spans="2:18" x14ac:dyDescent="0.2">
      <c r="F31" s="92"/>
      <c r="G31" s="92"/>
      <c r="H31" s="93"/>
      <c r="I31" s="16"/>
      <c r="M31" s="82" t="s">
        <v>43</v>
      </c>
      <c r="N31" s="82" t="s">
        <v>44</v>
      </c>
      <c r="O31" s="82" t="s">
        <v>45</v>
      </c>
    </row>
    <row r="32" spans="2:18" ht="15" x14ac:dyDescent="0.2">
      <c r="F32" s="94"/>
      <c r="G32" s="16"/>
      <c r="H32" s="16"/>
      <c r="I32" s="16"/>
      <c r="M32" s="83" t="s">
        <v>19</v>
      </c>
      <c r="N32" s="166">
        <f>K15+K16+K22</f>
        <v>292</v>
      </c>
      <c r="O32" s="86">
        <v>3</v>
      </c>
    </row>
    <row r="33" spans="2:15" ht="15" x14ac:dyDescent="0.2">
      <c r="B33" s="67"/>
      <c r="F33" s="94"/>
      <c r="G33" s="16"/>
      <c r="H33" s="16"/>
      <c r="I33" s="16"/>
      <c r="M33" s="84" t="s">
        <v>22</v>
      </c>
      <c r="N33" s="167">
        <f>K12+K13+K14+K17+K18+K19+K20+K21</f>
        <v>1041</v>
      </c>
      <c r="O33" s="87">
        <v>8</v>
      </c>
    </row>
    <row r="34" spans="2:15" ht="15" x14ac:dyDescent="0.2">
      <c r="B34" s="67"/>
      <c r="C34" s="190"/>
      <c r="F34" s="94"/>
      <c r="G34" s="16"/>
      <c r="H34" s="16"/>
      <c r="I34" s="16"/>
      <c r="M34" s="85" t="s">
        <v>46</v>
      </c>
      <c r="N34" s="168">
        <f>SUM(N32:N33)</f>
        <v>1333</v>
      </c>
      <c r="O34" s="88">
        <v>11</v>
      </c>
    </row>
    <row r="35" spans="2:15" ht="15" x14ac:dyDescent="0.2">
      <c r="B35" s="67"/>
      <c r="F35" s="94"/>
      <c r="G35" s="16"/>
      <c r="H35" s="16"/>
      <c r="I35" s="16"/>
    </row>
    <row r="36" spans="2:15" ht="15" x14ac:dyDescent="0.2">
      <c r="F36" s="95"/>
      <c r="G36" s="16"/>
      <c r="H36" s="16"/>
      <c r="I36" s="16"/>
    </row>
    <row r="37" spans="2:15" ht="15" x14ac:dyDescent="0.2">
      <c r="F37" s="95"/>
      <c r="G37" s="16"/>
      <c r="H37" s="16"/>
      <c r="I37" s="16"/>
    </row>
    <row r="38" spans="2:15" ht="15" x14ac:dyDescent="0.2">
      <c r="F38" s="94"/>
      <c r="G38" s="16"/>
      <c r="H38" s="16"/>
      <c r="I38" s="16"/>
    </row>
    <row r="39" spans="2:15" ht="15" x14ac:dyDescent="0.2">
      <c r="F39" s="94"/>
      <c r="G39" s="16"/>
      <c r="H39" s="16"/>
      <c r="I39" s="16"/>
    </row>
    <row r="40" spans="2:15" ht="15" x14ac:dyDescent="0.2">
      <c r="F40" s="94"/>
      <c r="G40" s="16"/>
      <c r="H40" s="16"/>
      <c r="I40" s="16"/>
    </row>
    <row r="41" spans="2:15" ht="15" x14ac:dyDescent="0.2">
      <c r="F41" s="94"/>
      <c r="G41" s="16"/>
      <c r="H41" s="16"/>
      <c r="I41" s="16"/>
    </row>
    <row r="42" spans="2:15" ht="15" x14ac:dyDescent="0.2">
      <c r="F42" s="94"/>
      <c r="G42" s="16"/>
      <c r="H42" s="16"/>
      <c r="I42" s="16"/>
    </row>
    <row r="43" spans="2:15" ht="15" x14ac:dyDescent="0.2">
      <c r="F43" s="94"/>
      <c r="G43" s="16"/>
      <c r="H43" s="16"/>
      <c r="I43" s="16"/>
    </row>
    <row r="44" spans="2:15" ht="15" x14ac:dyDescent="0.2">
      <c r="F44" s="94"/>
      <c r="G44" s="16"/>
      <c r="H44" s="16"/>
      <c r="I44" s="63"/>
    </row>
    <row r="45" spans="2:15" ht="15" x14ac:dyDescent="0.2">
      <c r="F45" s="94"/>
      <c r="G45" s="16"/>
      <c r="H45" s="16"/>
    </row>
    <row r="46" spans="2:15" ht="15" x14ac:dyDescent="0.2">
      <c r="F46" s="94"/>
      <c r="G46" s="16"/>
      <c r="H46" s="16"/>
    </row>
    <row r="47" spans="2:15" ht="15" x14ac:dyDescent="0.2">
      <c r="F47" s="94"/>
      <c r="G47" s="16"/>
      <c r="H47" s="16"/>
    </row>
    <row r="48" spans="2:15" ht="15" x14ac:dyDescent="0.2">
      <c r="F48" s="94"/>
      <c r="G48" s="16"/>
      <c r="H48" s="16"/>
    </row>
    <row r="49" spans="6:8" ht="15" x14ac:dyDescent="0.2">
      <c r="F49" s="94"/>
      <c r="G49" s="16"/>
      <c r="H49" s="16"/>
    </row>
    <row r="50" spans="6:8" ht="15" x14ac:dyDescent="0.2">
      <c r="F50" s="94"/>
      <c r="G50" s="16"/>
      <c r="H50" s="16"/>
    </row>
    <row r="51" spans="6:8" ht="15" x14ac:dyDescent="0.2">
      <c r="F51" s="94"/>
      <c r="G51" s="16"/>
      <c r="H51" s="16"/>
    </row>
    <row r="52" spans="6:8" ht="15" x14ac:dyDescent="0.2">
      <c r="F52" s="94"/>
      <c r="G52" s="16"/>
      <c r="H52" s="16"/>
    </row>
    <row r="53" spans="6:8" ht="15" x14ac:dyDescent="0.2">
      <c r="F53" s="94"/>
      <c r="G53" s="16"/>
      <c r="H53" s="16"/>
    </row>
  </sheetData>
  <sheetProtection algorithmName="SHA-512" hashValue="ZtBBwwzLASLpvLYCmh6Rx+qHwW9cQB+9dzWqyYUKa/v9KhNg4yJnbvMNimJOmVbaP2LT09SUdHfkTc+TgODshA==" saltValue="zmUw/SPgWH4OFxNUvgwvAg==" spinCount="100000" sheet="1" objects="1" scenarios="1"/>
  <mergeCells count="3">
    <mergeCell ref="A4:L4"/>
    <mergeCell ref="N7:P7"/>
    <mergeCell ref="M24:N26"/>
  </mergeCells>
  <hyperlinks>
    <hyperlink ref="E14" r:id="rId1" xr:uid="{7F574630-C99F-474B-A227-63E7C2E7AFCC}"/>
    <hyperlink ref="E15" r:id="rId2" xr:uid="{5BF04008-336E-4FF8-BCC3-C1BB1B878B51}"/>
    <hyperlink ref="E16" r:id="rId3" xr:uid="{C870BAAE-AAE1-483B-AB3E-108F7E4B4EDF}"/>
    <hyperlink ref="E17" r:id="rId4" xr:uid="{3E0D5D17-47AD-45BC-9017-C467A38AC90A}"/>
    <hyperlink ref="E18" r:id="rId5" xr:uid="{1F1DE763-02B2-4352-8B45-509004C98FD3}"/>
    <hyperlink ref="E19" r:id="rId6" xr:uid="{DF21F69D-9D64-4896-9051-007B206E3BE8}"/>
    <hyperlink ref="E20" r:id="rId7" xr:uid="{E8756B96-9C23-4A76-A5DB-0D4388EB20D2}"/>
    <hyperlink ref="E21" r:id="rId8" xr:uid="{4A884C50-0385-40AF-BFDF-C8CC12A279A3}"/>
    <hyperlink ref="E22" r:id="rId9" xr:uid="{F9890438-B3A1-4358-9B33-19F226B5CC25}"/>
    <hyperlink ref="E12" r:id="rId10" xr:uid="{CF5CB0B7-53B3-4C14-B9D1-73530D803D36}"/>
    <hyperlink ref="E13" r:id="rId11" xr:uid="{C7182191-1EB9-4988-A1E9-007D9F39ACEF}"/>
  </hyperlinks>
  <printOptions horizontalCentered="1"/>
  <pageMargins left="0.7" right="0.7" top="0.75" bottom="0.75" header="0.3" footer="0.3"/>
  <pageSetup paperSize="3" scale="59" fitToHeight="0" orientation="landscape" r:id="rId12"/>
  <headerFooter>
    <oddFooter>Page &amp;P of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D6EB-04AA-4619-85A3-F3E4238818D7}">
  <sheetPr>
    <pageSetUpPr fitToPage="1"/>
  </sheetPr>
  <dimension ref="A1:Y102"/>
  <sheetViews>
    <sheetView showGridLines="0" zoomScale="70" zoomScaleNormal="70" zoomScaleSheetLayoutView="100" workbookViewId="0">
      <selection activeCell="W70" sqref="W70"/>
    </sheetView>
  </sheetViews>
  <sheetFormatPr defaultColWidth="9.140625" defaultRowHeight="12.75" x14ac:dyDescent="0.2"/>
  <cols>
    <col min="1" max="1" width="2.85546875" style="1" customWidth="1"/>
    <col min="2" max="2" width="8.85546875" style="16" customWidth="1"/>
    <col min="3" max="3" width="36.7109375" style="1" customWidth="1"/>
    <col min="4" max="4" width="7.42578125" style="16" customWidth="1"/>
    <col min="5" max="5" width="8.5703125" style="42" hidden="1" customWidth="1"/>
    <col min="6" max="6" width="29.42578125" style="1" customWidth="1"/>
    <col min="7" max="7" width="20.28515625" style="1" bestFit="1" customWidth="1"/>
    <col min="8" max="8" width="23.7109375" style="1" customWidth="1"/>
    <col min="9" max="9" width="14.140625" style="1" customWidth="1"/>
    <col min="10" max="10" width="26" style="1" customWidth="1"/>
    <col min="11" max="11" width="18" style="1" customWidth="1"/>
    <col min="12" max="12" width="19" style="1" customWidth="1"/>
    <col min="13" max="13" width="8.28515625" style="24" customWidth="1"/>
    <col min="14" max="14" width="45.5703125" style="1" customWidth="1"/>
    <col min="15" max="15" width="16.7109375" style="1" customWidth="1"/>
    <col min="16" max="17" width="14.140625" style="1" customWidth="1"/>
    <col min="18" max="18" width="17.42578125" style="1" customWidth="1"/>
    <col min="19" max="19" width="14.140625" style="1" customWidth="1"/>
    <col min="20" max="20" width="14.7109375" style="1" customWidth="1"/>
    <col min="21" max="21" width="13.140625" style="1" customWidth="1"/>
    <col min="22" max="23" width="9.140625" style="1"/>
    <col min="24" max="24" width="10.85546875" style="1" customWidth="1"/>
    <col min="25" max="25" width="12" style="1" customWidth="1"/>
    <col min="26" max="16384" width="9.140625" style="1"/>
  </cols>
  <sheetData>
    <row r="1" spans="1:25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25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25" ht="40.1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25" ht="6.75" customHeight="1" x14ac:dyDescent="0.2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1:25" ht="18.75" customHeight="1" x14ac:dyDescent="0.25">
      <c r="B5" s="18" t="s">
        <v>119</v>
      </c>
      <c r="C5" s="12"/>
      <c r="D5" s="18"/>
      <c r="E5" s="32"/>
    </row>
    <row r="6" spans="1:25" s="2" customFormat="1" ht="6" customHeight="1" x14ac:dyDescent="0.2">
      <c r="B6" s="19"/>
      <c r="C6" s="3"/>
      <c r="D6" s="19"/>
      <c r="E6" s="33"/>
      <c r="M6" s="25"/>
    </row>
    <row r="7" spans="1:25" s="49" customFormat="1" ht="15" customHeight="1" x14ac:dyDescent="0.2">
      <c r="B7" s="50" t="s">
        <v>24</v>
      </c>
      <c r="C7" s="51"/>
      <c r="D7" s="50"/>
      <c r="E7" s="52"/>
      <c r="F7" s="51"/>
      <c r="G7" s="51"/>
      <c r="H7" s="51"/>
      <c r="I7" s="51"/>
      <c r="J7" s="51"/>
      <c r="K7" s="51"/>
      <c r="L7" s="51"/>
      <c r="M7" s="53"/>
      <c r="N7" s="51"/>
      <c r="O7" s="51"/>
      <c r="P7" s="204" t="s">
        <v>25</v>
      </c>
      <c r="Q7" s="204"/>
      <c r="R7" s="204"/>
      <c r="S7" s="204"/>
      <c r="T7" s="54"/>
    </row>
    <row r="8" spans="1:25" s="4" customFormat="1" ht="4.9000000000000004" customHeight="1" x14ac:dyDescent="0.2">
      <c r="B8" s="20"/>
      <c r="C8" s="11"/>
      <c r="D8" s="20"/>
      <c r="E8" s="34"/>
      <c r="F8" s="11"/>
      <c r="G8" s="11"/>
      <c r="H8" s="11"/>
      <c r="I8" s="11"/>
      <c r="J8" s="11"/>
      <c r="K8" s="11"/>
      <c r="L8" s="11"/>
      <c r="M8" s="26"/>
      <c r="N8" s="11"/>
      <c r="O8" s="11"/>
      <c r="P8" s="7"/>
      <c r="Q8" s="7"/>
      <c r="R8" s="7"/>
      <c r="S8" s="7"/>
      <c r="T8" s="7"/>
      <c r="U8" s="7"/>
    </row>
    <row r="9" spans="1:25" s="4" customFormat="1" ht="4.9000000000000004" customHeight="1" x14ac:dyDescent="0.2">
      <c r="B9" s="21"/>
      <c r="C9" s="5"/>
      <c r="D9" s="21"/>
      <c r="E9" s="35"/>
      <c r="F9" s="5"/>
      <c r="G9" s="5"/>
      <c r="H9" s="5"/>
      <c r="I9" s="5"/>
      <c r="J9" s="5"/>
      <c r="K9" s="5"/>
      <c r="L9" s="5"/>
      <c r="M9" s="27"/>
      <c r="N9" s="5"/>
      <c r="O9" s="5"/>
      <c r="P9" s="5"/>
      <c r="Q9" s="6"/>
      <c r="R9" s="6"/>
      <c r="S9" s="6"/>
      <c r="T9" s="6"/>
      <c r="U9" s="6"/>
    </row>
    <row r="10" spans="1:25" ht="15" x14ac:dyDescent="0.2">
      <c r="B10" s="22" t="s">
        <v>26</v>
      </c>
      <c r="C10" s="15"/>
      <c r="D10" s="22"/>
      <c r="E10" s="36"/>
    </row>
    <row r="11" spans="1:25" s="2" customFormat="1" ht="39.6" customHeight="1" x14ac:dyDescent="0.2">
      <c r="B11" s="13" t="s">
        <v>27</v>
      </c>
      <c r="C11" s="13" t="s">
        <v>28</v>
      </c>
      <c r="D11" s="29" t="s">
        <v>29</v>
      </c>
      <c r="E11" s="37" t="s">
        <v>31</v>
      </c>
      <c r="F11" s="13" t="s">
        <v>1</v>
      </c>
      <c r="G11" s="13" t="s">
        <v>6</v>
      </c>
      <c r="H11" s="13" t="s">
        <v>2</v>
      </c>
      <c r="I11" s="13" t="s">
        <v>3</v>
      </c>
      <c r="J11" s="13" t="s">
        <v>5</v>
      </c>
      <c r="K11" s="13" t="s">
        <v>41</v>
      </c>
      <c r="L11" s="13" t="s">
        <v>0</v>
      </c>
      <c r="M11" s="30" t="s">
        <v>4</v>
      </c>
      <c r="N11" s="13" t="s">
        <v>7</v>
      </c>
      <c r="O11" s="13" t="s">
        <v>8</v>
      </c>
      <c r="P11" s="31" t="s">
        <v>9</v>
      </c>
      <c r="Q11" s="31" t="s">
        <v>23</v>
      </c>
      <c r="R11" s="31" t="s">
        <v>35</v>
      </c>
      <c r="S11" s="31" t="s">
        <v>21</v>
      </c>
      <c r="T11" s="31" t="s">
        <v>34</v>
      </c>
      <c r="U11" s="31" t="s">
        <v>20</v>
      </c>
    </row>
    <row r="12" spans="1:25" ht="15" x14ac:dyDescent="0.25">
      <c r="B12" s="57"/>
      <c r="C12" s="58" t="s">
        <v>30</v>
      </c>
      <c r="D12" s="58">
        <v>60</v>
      </c>
      <c r="E12" s="59" t="s">
        <v>120</v>
      </c>
      <c r="F12" s="58" t="s">
        <v>120</v>
      </c>
      <c r="G12" s="90" t="s">
        <v>196</v>
      </c>
      <c r="H12" s="58" t="s">
        <v>10</v>
      </c>
      <c r="I12" s="58" t="s">
        <v>12</v>
      </c>
      <c r="J12" s="58" t="s">
        <v>57</v>
      </c>
      <c r="K12" s="58" t="s">
        <v>42</v>
      </c>
      <c r="L12" s="58" t="s">
        <v>55</v>
      </c>
      <c r="M12" s="57">
        <v>217</v>
      </c>
      <c r="N12" s="58" t="s">
        <v>70</v>
      </c>
      <c r="O12" s="64">
        <v>61407926</v>
      </c>
      <c r="P12" s="64">
        <v>2930693</v>
      </c>
      <c r="Q12" s="64">
        <v>1000000</v>
      </c>
      <c r="R12" s="64">
        <v>10000000</v>
      </c>
      <c r="S12" s="64"/>
      <c r="T12" s="64"/>
      <c r="U12" s="64">
        <v>2500000</v>
      </c>
      <c r="X12" s="67"/>
    </row>
    <row r="13" spans="1:25" ht="15" x14ac:dyDescent="0.25">
      <c r="B13" s="57"/>
      <c r="C13" s="58" t="s">
        <v>121</v>
      </c>
      <c r="D13" s="58">
        <v>60</v>
      </c>
      <c r="E13" s="59" t="s">
        <v>122</v>
      </c>
      <c r="F13" s="58" t="s">
        <v>122</v>
      </c>
      <c r="G13" s="90" t="s">
        <v>197</v>
      </c>
      <c r="H13" s="58" t="s">
        <v>80</v>
      </c>
      <c r="I13" s="58" t="s">
        <v>123</v>
      </c>
      <c r="J13" s="58" t="s">
        <v>90</v>
      </c>
      <c r="K13" s="58" t="s">
        <v>42</v>
      </c>
      <c r="L13" s="58" t="s">
        <v>47</v>
      </c>
      <c r="M13" s="57">
        <v>120</v>
      </c>
      <c r="N13" s="58" t="s">
        <v>81</v>
      </c>
      <c r="O13" s="64">
        <v>33520196</v>
      </c>
      <c r="P13" s="64">
        <v>1639092</v>
      </c>
      <c r="Q13" s="64">
        <v>1000000</v>
      </c>
      <c r="R13" s="64">
        <v>10000000</v>
      </c>
      <c r="S13" s="64"/>
      <c r="T13" s="64"/>
      <c r="U13" s="64">
        <v>2500000</v>
      </c>
      <c r="X13" s="67"/>
      <c r="Y13" s="67"/>
    </row>
    <row r="14" spans="1:25" ht="15" x14ac:dyDescent="0.25">
      <c r="B14" s="57"/>
      <c r="C14" s="58" t="s">
        <v>124</v>
      </c>
      <c r="D14" s="58">
        <v>36</v>
      </c>
      <c r="E14" s="59" t="s">
        <v>125</v>
      </c>
      <c r="F14" s="58" t="s">
        <v>125</v>
      </c>
      <c r="G14" s="90" t="s">
        <v>197</v>
      </c>
      <c r="H14" s="58" t="s">
        <v>62</v>
      </c>
      <c r="I14" s="58" t="s">
        <v>13</v>
      </c>
      <c r="J14" s="58" t="s">
        <v>57</v>
      </c>
      <c r="K14" s="58" t="s">
        <v>42</v>
      </c>
      <c r="L14" s="58" t="s">
        <v>55</v>
      </c>
      <c r="M14" s="57">
        <v>65</v>
      </c>
      <c r="N14" s="58" t="s">
        <v>84</v>
      </c>
      <c r="O14" s="64">
        <v>25130271</v>
      </c>
      <c r="P14" s="64">
        <v>1259663</v>
      </c>
      <c r="Q14" s="64">
        <v>1000000</v>
      </c>
      <c r="R14" s="64">
        <v>10000000</v>
      </c>
      <c r="S14" s="64"/>
      <c r="T14" s="64"/>
      <c r="U14" s="64">
        <v>2000000</v>
      </c>
    </row>
    <row r="15" spans="1:25" ht="15" x14ac:dyDescent="0.25">
      <c r="B15" s="57"/>
      <c r="C15" s="58" t="s">
        <v>126</v>
      </c>
      <c r="D15" s="58">
        <v>60</v>
      </c>
      <c r="E15" s="59" t="s">
        <v>127</v>
      </c>
      <c r="F15" s="58" t="s">
        <v>127</v>
      </c>
      <c r="G15" s="90" t="s">
        <v>197</v>
      </c>
      <c r="H15" s="58" t="s">
        <v>63</v>
      </c>
      <c r="I15" s="58" t="s">
        <v>65</v>
      </c>
      <c r="J15" s="58" t="s">
        <v>54</v>
      </c>
      <c r="K15" s="58" t="s">
        <v>42</v>
      </c>
      <c r="L15" s="58" t="s">
        <v>55</v>
      </c>
      <c r="M15" s="57">
        <v>70</v>
      </c>
      <c r="N15" s="58" t="s">
        <v>128</v>
      </c>
      <c r="O15" s="64">
        <v>31724767</v>
      </c>
      <c r="P15" s="64">
        <v>1575675</v>
      </c>
      <c r="Q15" s="64">
        <v>1250000</v>
      </c>
      <c r="R15" s="64">
        <v>12500000</v>
      </c>
      <c r="S15" s="64">
        <v>4000000</v>
      </c>
      <c r="T15" s="64">
        <v>4000000</v>
      </c>
      <c r="U15" s="64">
        <v>2500000</v>
      </c>
    </row>
    <row r="16" spans="1:25" ht="15" x14ac:dyDescent="0.25">
      <c r="B16" s="57"/>
      <c r="C16" s="58" t="s">
        <v>52</v>
      </c>
      <c r="D16" s="58">
        <v>60</v>
      </c>
      <c r="E16" s="59" t="s">
        <v>129</v>
      </c>
      <c r="F16" s="58" t="s">
        <v>129</v>
      </c>
      <c r="G16" s="90" t="s">
        <v>197</v>
      </c>
      <c r="H16" s="58" t="s">
        <v>130</v>
      </c>
      <c r="I16" s="58" t="s">
        <v>131</v>
      </c>
      <c r="J16" s="58" t="s">
        <v>54</v>
      </c>
      <c r="K16" s="58" t="s">
        <v>42</v>
      </c>
      <c r="L16" s="58" t="s">
        <v>55</v>
      </c>
      <c r="M16" s="57">
        <v>87</v>
      </c>
      <c r="N16" s="58" t="s">
        <v>72</v>
      </c>
      <c r="O16" s="64">
        <v>31234205</v>
      </c>
      <c r="P16" s="64">
        <v>1479797</v>
      </c>
      <c r="Q16" s="64">
        <v>1244100</v>
      </c>
      <c r="R16" s="64">
        <v>12441000</v>
      </c>
      <c r="S16" s="64">
        <v>3952382</v>
      </c>
      <c r="T16" s="64">
        <v>3952382</v>
      </c>
      <c r="U16" s="64">
        <v>2500000</v>
      </c>
    </row>
    <row r="17" spans="2:25" s="4" customFormat="1" ht="12" x14ac:dyDescent="0.2">
      <c r="B17" s="21"/>
      <c r="C17" s="5"/>
      <c r="D17" s="21"/>
      <c r="E17" s="35"/>
      <c r="F17" s="5"/>
      <c r="G17" s="5"/>
      <c r="H17" s="5"/>
      <c r="I17" s="5"/>
      <c r="J17" s="5"/>
      <c r="K17" s="5"/>
      <c r="L17" s="5"/>
      <c r="M17" s="27"/>
      <c r="N17" s="5"/>
      <c r="O17" s="65"/>
      <c r="P17" s="65"/>
      <c r="Q17" s="66"/>
      <c r="R17" s="66"/>
      <c r="S17" s="66"/>
      <c r="T17" s="66"/>
      <c r="U17" s="66"/>
    </row>
    <row r="18" spans="2:25" ht="15" x14ac:dyDescent="0.2">
      <c r="B18" s="22" t="s">
        <v>93</v>
      </c>
      <c r="C18" s="15"/>
      <c r="D18" s="22"/>
      <c r="E18" s="36"/>
      <c r="O18" s="67"/>
      <c r="P18" s="67"/>
      <c r="Q18" s="67"/>
      <c r="R18" s="67"/>
      <c r="S18" s="67"/>
      <c r="T18" s="67"/>
      <c r="U18" s="67"/>
      <c r="X18" s="67"/>
    </row>
    <row r="19" spans="2:25" s="2" customFormat="1" ht="39.6" customHeight="1" x14ac:dyDescent="0.2">
      <c r="B19" s="13" t="s">
        <v>27</v>
      </c>
      <c r="C19" s="13" t="s">
        <v>28</v>
      </c>
      <c r="D19" s="29" t="s">
        <v>29</v>
      </c>
      <c r="E19" s="37" t="s">
        <v>31</v>
      </c>
      <c r="F19" s="13" t="s">
        <v>1</v>
      </c>
      <c r="G19" s="13" t="s">
        <v>6</v>
      </c>
      <c r="H19" s="13" t="s">
        <v>2</v>
      </c>
      <c r="I19" s="13" t="s">
        <v>3</v>
      </c>
      <c r="J19" s="13" t="s">
        <v>5</v>
      </c>
      <c r="K19" s="13" t="s">
        <v>41</v>
      </c>
      <c r="L19" s="13" t="s">
        <v>0</v>
      </c>
      <c r="M19" s="30" t="s">
        <v>4</v>
      </c>
      <c r="N19" s="13" t="s">
        <v>7</v>
      </c>
      <c r="O19" s="68" t="s">
        <v>8</v>
      </c>
      <c r="P19" s="31" t="s">
        <v>9</v>
      </c>
      <c r="Q19" s="31" t="s">
        <v>23</v>
      </c>
      <c r="R19" s="31" t="s">
        <v>35</v>
      </c>
      <c r="S19" s="31" t="s">
        <v>21</v>
      </c>
      <c r="T19" s="31" t="s">
        <v>34</v>
      </c>
      <c r="U19" s="31" t="s">
        <v>20</v>
      </c>
    </row>
    <row r="20" spans="2:25" ht="15" x14ac:dyDescent="0.25">
      <c r="B20" s="9">
        <v>1</v>
      </c>
      <c r="C20" s="9" t="s">
        <v>174</v>
      </c>
      <c r="D20" s="9">
        <v>60</v>
      </c>
      <c r="E20" s="43"/>
      <c r="F20" s="9" t="s">
        <v>144</v>
      </c>
      <c r="G20" s="89" t="s">
        <v>197</v>
      </c>
      <c r="H20" s="9" t="s">
        <v>175</v>
      </c>
      <c r="I20" s="9" t="s">
        <v>66</v>
      </c>
      <c r="J20" s="9" t="s">
        <v>54</v>
      </c>
      <c r="K20" s="9" t="s">
        <v>42</v>
      </c>
      <c r="L20" s="9" t="s">
        <v>55</v>
      </c>
      <c r="M20" s="28">
        <v>180</v>
      </c>
      <c r="N20" s="9" t="s">
        <v>88</v>
      </c>
      <c r="O20" s="81">
        <v>50054417</v>
      </c>
      <c r="P20" s="81">
        <v>1797283.2</v>
      </c>
      <c r="Q20" s="81">
        <v>1250000</v>
      </c>
      <c r="R20" s="81">
        <f>Q20*10</f>
        <v>12500000</v>
      </c>
      <c r="S20" s="81">
        <v>4000000</v>
      </c>
      <c r="T20" s="81"/>
      <c r="U20" s="81">
        <v>0</v>
      </c>
    </row>
    <row r="21" spans="2:25" ht="15" x14ac:dyDescent="0.25">
      <c r="B21" s="9">
        <v>2</v>
      </c>
      <c r="C21" s="9" t="s">
        <v>174</v>
      </c>
      <c r="D21" s="9">
        <v>60</v>
      </c>
      <c r="E21" s="43"/>
      <c r="F21" s="9" t="s">
        <v>145</v>
      </c>
      <c r="G21" s="89" t="s">
        <v>197</v>
      </c>
      <c r="H21" s="9" t="s">
        <v>176</v>
      </c>
      <c r="I21" s="9" t="s">
        <v>155</v>
      </c>
      <c r="J21" s="9" t="s">
        <v>54</v>
      </c>
      <c r="K21" s="9" t="s">
        <v>42</v>
      </c>
      <c r="L21" s="9" t="s">
        <v>55</v>
      </c>
      <c r="M21" s="28">
        <v>160</v>
      </c>
      <c r="N21" s="9" t="s">
        <v>71</v>
      </c>
      <c r="O21" s="81">
        <v>45880157</v>
      </c>
      <c r="P21" s="81">
        <v>2152916.6359999999</v>
      </c>
      <c r="Q21" s="81">
        <v>1250000</v>
      </c>
      <c r="R21" s="81">
        <f t="shared" ref="R21:R37" si="0">Q21*10</f>
        <v>12500000</v>
      </c>
      <c r="S21" s="81">
        <v>4000000</v>
      </c>
      <c r="T21" s="81"/>
      <c r="U21" s="81">
        <v>2500000</v>
      </c>
    </row>
    <row r="22" spans="2:25" ht="15" x14ac:dyDescent="0.25">
      <c r="B22" s="9">
        <v>3</v>
      </c>
      <c r="C22" s="9" t="s">
        <v>174</v>
      </c>
      <c r="D22" s="9">
        <v>60</v>
      </c>
      <c r="E22" s="38"/>
      <c r="F22" s="9" t="s">
        <v>59</v>
      </c>
      <c r="G22" s="91" t="s">
        <v>197</v>
      </c>
      <c r="H22" s="9" t="s">
        <v>177</v>
      </c>
      <c r="I22" s="9" t="s">
        <v>67</v>
      </c>
      <c r="J22" s="9" t="s">
        <v>54</v>
      </c>
      <c r="K22" s="9" t="s">
        <v>42</v>
      </c>
      <c r="L22" s="9" t="s">
        <v>55</v>
      </c>
      <c r="M22" s="28">
        <v>151</v>
      </c>
      <c r="N22" s="9" t="s">
        <v>73</v>
      </c>
      <c r="O22" s="69">
        <v>41246214.060000002</v>
      </c>
      <c r="P22" s="69">
        <v>1526470.9990000001</v>
      </c>
      <c r="Q22" s="69">
        <v>1248900</v>
      </c>
      <c r="R22" s="81">
        <f t="shared" si="0"/>
        <v>12489000</v>
      </c>
      <c r="S22" s="69">
        <v>3975000</v>
      </c>
      <c r="T22" s="69"/>
      <c r="U22" s="69">
        <v>2500000</v>
      </c>
    </row>
    <row r="23" spans="2:25" ht="15" x14ac:dyDescent="0.25">
      <c r="B23" s="9">
        <v>4</v>
      </c>
      <c r="C23" s="9" t="s">
        <v>174</v>
      </c>
      <c r="D23" s="9">
        <v>60</v>
      </c>
      <c r="E23" s="38"/>
      <c r="F23" s="9" t="s">
        <v>146</v>
      </c>
      <c r="G23" s="91" t="s">
        <v>197</v>
      </c>
      <c r="H23" s="9" t="s">
        <v>176</v>
      </c>
      <c r="I23" s="9" t="s">
        <v>155</v>
      </c>
      <c r="J23" s="9" t="s">
        <v>54</v>
      </c>
      <c r="K23" s="9" t="s">
        <v>42</v>
      </c>
      <c r="L23" s="9" t="s">
        <v>55</v>
      </c>
      <c r="M23" s="28">
        <v>144</v>
      </c>
      <c r="N23" s="9" t="s">
        <v>81</v>
      </c>
      <c r="O23" s="69">
        <v>44610383</v>
      </c>
      <c r="P23" s="69">
        <v>2118038</v>
      </c>
      <c r="Q23" s="69">
        <v>1250000</v>
      </c>
      <c r="R23" s="81">
        <f t="shared" si="0"/>
        <v>12500000</v>
      </c>
      <c r="S23" s="69">
        <v>3000000</v>
      </c>
      <c r="T23" s="69"/>
      <c r="U23" s="69">
        <v>2500000</v>
      </c>
    </row>
    <row r="24" spans="2:25" ht="15" x14ac:dyDescent="0.25">
      <c r="B24" s="192">
        <v>5</v>
      </c>
      <c r="C24" s="192" t="s">
        <v>39</v>
      </c>
      <c r="D24" s="192">
        <v>60</v>
      </c>
      <c r="E24" s="193"/>
      <c r="F24" s="192" t="s">
        <v>141</v>
      </c>
      <c r="G24" s="194" t="s">
        <v>197</v>
      </c>
      <c r="H24" s="192" t="s">
        <v>142</v>
      </c>
      <c r="I24" s="192" t="s">
        <v>143</v>
      </c>
      <c r="J24" s="192" t="s">
        <v>53</v>
      </c>
      <c r="K24" s="192" t="s">
        <v>42</v>
      </c>
      <c r="L24" s="192" t="s">
        <v>47</v>
      </c>
      <c r="M24" s="195">
        <v>135</v>
      </c>
      <c r="N24" s="192" t="s">
        <v>56</v>
      </c>
      <c r="O24" s="196">
        <v>27956744</v>
      </c>
      <c r="P24" s="196">
        <v>1288873.7679999999</v>
      </c>
      <c r="Q24" s="196">
        <f>'Invited 2 Submit'!O22</f>
        <v>618633</v>
      </c>
      <c r="R24" s="196">
        <f t="shared" si="0"/>
        <v>6186330</v>
      </c>
      <c r="S24" s="196">
        <v>4000000</v>
      </c>
      <c r="T24" s="196">
        <f>'Invited 2 Submit'!Q22</f>
        <v>2049618</v>
      </c>
      <c r="U24" s="196">
        <v>2500000</v>
      </c>
      <c r="Y24" s="67"/>
    </row>
    <row r="25" spans="2:25" ht="15" x14ac:dyDescent="0.25">
      <c r="B25" s="9">
        <v>6</v>
      </c>
      <c r="C25" s="9" t="s">
        <v>174</v>
      </c>
      <c r="D25" s="9">
        <v>60</v>
      </c>
      <c r="E25" s="38"/>
      <c r="F25" s="9" t="s">
        <v>58</v>
      </c>
      <c r="G25" s="91" t="s">
        <v>197</v>
      </c>
      <c r="H25" s="9" t="s">
        <v>178</v>
      </c>
      <c r="I25" s="9" t="s">
        <v>91</v>
      </c>
      <c r="J25" s="9" t="s">
        <v>54</v>
      </c>
      <c r="K25" s="9" t="s">
        <v>42</v>
      </c>
      <c r="L25" s="9" t="s">
        <v>55</v>
      </c>
      <c r="M25" s="28">
        <v>134</v>
      </c>
      <c r="N25" s="9" t="s">
        <v>69</v>
      </c>
      <c r="O25" s="69">
        <v>38963593</v>
      </c>
      <c r="P25" s="69">
        <v>1850878.7439999999</v>
      </c>
      <c r="Q25" s="69">
        <v>1250000</v>
      </c>
      <c r="R25" s="81">
        <f t="shared" si="0"/>
        <v>12500000</v>
      </c>
      <c r="S25" s="69">
        <v>4000000</v>
      </c>
      <c r="T25" s="69"/>
      <c r="U25" s="69">
        <v>2500000</v>
      </c>
    </row>
    <row r="26" spans="2:25" ht="15" x14ac:dyDescent="0.25">
      <c r="B26" s="9">
        <v>7</v>
      </c>
      <c r="C26" s="9" t="s">
        <v>174</v>
      </c>
      <c r="D26" s="9">
        <v>60</v>
      </c>
      <c r="E26" s="38"/>
      <c r="F26" s="9" t="s">
        <v>147</v>
      </c>
      <c r="G26" s="91" t="s">
        <v>196</v>
      </c>
      <c r="H26" s="9" t="s">
        <v>178</v>
      </c>
      <c r="I26" s="9" t="s">
        <v>91</v>
      </c>
      <c r="J26" s="9" t="s">
        <v>53</v>
      </c>
      <c r="K26" s="9" t="s">
        <v>42</v>
      </c>
      <c r="L26" s="9" t="s">
        <v>47</v>
      </c>
      <c r="M26" s="28">
        <v>104</v>
      </c>
      <c r="N26" s="9" t="s">
        <v>18</v>
      </c>
      <c r="O26" s="69">
        <v>35629720</v>
      </c>
      <c r="P26" s="69">
        <v>1604881.2520000001</v>
      </c>
      <c r="Q26" s="69">
        <v>1250000</v>
      </c>
      <c r="R26" s="81">
        <f t="shared" si="0"/>
        <v>12500000</v>
      </c>
      <c r="S26" s="69">
        <v>4000000</v>
      </c>
      <c r="T26" s="69"/>
      <c r="U26" s="69">
        <v>2500000</v>
      </c>
    </row>
    <row r="27" spans="2:25" ht="15" x14ac:dyDescent="0.25">
      <c r="B27" s="9">
        <v>8</v>
      </c>
      <c r="C27" s="9" t="s">
        <v>174</v>
      </c>
      <c r="D27" s="9">
        <v>60</v>
      </c>
      <c r="E27" s="38"/>
      <c r="F27" s="9" t="s">
        <v>148</v>
      </c>
      <c r="G27" s="91" t="s">
        <v>196</v>
      </c>
      <c r="H27" s="9" t="s">
        <v>179</v>
      </c>
      <c r="I27" s="9" t="s">
        <v>17</v>
      </c>
      <c r="J27" s="9" t="s">
        <v>53</v>
      </c>
      <c r="K27" s="9" t="s">
        <v>42</v>
      </c>
      <c r="L27" s="9" t="s">
        <v>47</v>
      </c>
      <c r="M27" s="28">
        <v>91</v>
      </c>
      <c r="N27" s="9" t="s">
        <v>18</v>
      </c>
      <c r="O27" s="69">
        <v>27484968</v>
      </c>
      <c r="P27" s="69">
        <v>983783.52</v>
      </c>
      <c r="Q27" s="69">
        <v>983783</v>
      </c>
      <c r="R27" s="81">
        <f t="shared" si="0"/>
        <v>9837830</v>
      </c>
      <c r="S27" s="69">
        <v>4000000</v>
      </c>
      <c r="T27" s="69"/>
      <c r="U27" s="69">
        <v>2500000</v>
      </c>
    </row>
    <row r="28" spans="2:25" ht="15" x14ac:dyDescent="0.25">
      <c r="B28" s="192">
        <v>9</v>
      </c>
      <c r="C28" s="192" t="s">
        <v>39</v>
      </c>
      <c r="D28" s="192">
        <v>60</v>
      </c>
      <c r="E28" s="193"/>
      <c r="F28" s="192" t="s">
        <v>129</v>
      </c>
      <c r="G28" s="198" t="s">
        <v>197</v>
      </c>
      <c r="H28" s="192" t="s">
        <v>130</v>
      </c>
      <c r="I28" s="192" t="s">
        <v>131</v>
      </c>
      <c r="J28" s="192" t="s">
        <v>54</v>
      </c>
      <c r="K28" s="192" t="s">
        <v>42</v>
      </c>
      <c r="L28" s="192" t="s">
        <v>55</v>
      </c>
      <c r="M28" s="195">
        <v>87</v>
      </c>
      <c r="N28" s="192" t="s">
        <v>72</v>
      </c>
      <c r="O28" s="196">
        <v>31234205</v>
      </c>
      <c r="P28" s="196">
        <v>1479797.02</v>
      </c>
      <c r="Q28" s="196">
        <v>1244100</v>
      </c>
      <c r="R28" s="196">
        <f t="shared" si="0"/>
        <v>12441000</v>
      </c>
      <c r="S28" s="196">
        <v>3952382</v>
      </c>
      <c r="T28" s="196">
        <v>3952382</v>
      </c>
      <c r="U28" s="196">
        <v>2500000</v>
      </c>
    </row>
    <row r="29" spans="2:25" ht="15" x14ac:dyDescent="0.25">
      <c r="B29" s="9">
        <v>10</v>
      </c>
      <c r="C29" s="9" t="s">
        <v>174</v>
      </c>
      <c r="D29" s="9">
        <v>60</v>
      </c>
      <c r="E29" s="38"/>
      <c r="F29" s="9" t="s">
        <v>149</v>
      </c>
      <c r="G29" s="91" t="s">
        <v>197</v>
      </c>
      <c r="H29" s="9" t="s">
        <v>156</v>
      </c>
      <c r="I29" s="9" t="s">
        <v>156</v>
      </c>
      <c r="J29" s="9" t="s">
        <v>53</v>
      </c>
      <c r="K29" s="9" t="s">
        <v>42</v>
      </c>
      <c r="L29" s="9" t="s">
        <v>47</v>
      </c>
      <c r="M29" s="28">
        <v>80</v>
      </c>
      <c r="N29" s="9" t="s">
        <v>82</v>
      </c>
      <c r="O29" s="69">
        <v>27475682</v>
      </c>
      <c r="P29" s="69">
        <v>1290032.7439999999</v>
      </c>
      <c r="Q29" s="69">
        <v>1250000</v>
      </c>
      <c r="R29" s="81">
        <f t="shared" si="0"/>
        <v>12500000</v>
      </c>
      <c r="S29" s="69">
        <v>3999998</v>
      </c>
      <c r="T29" s="69"/>
      <c r="U29" s="69">
        <v>0</v>
      </c>
    </row>
    <row r="30" spans="2:25" ht="15" x14ac:dyDescent="0.25">
      <c r="B30" s="9">
        <v>11</v>
      </c>
      <c r="C30" s="9" t="s">
        <v>174</v>
      </c>
      <c r="D30" s="9">
        <v>60</v>
      </c>
      <c r="E30" s="38"/>
      <c r="F30" s="9" t="s">
        <v>150</v>
      </c>
      <c r="G30" s="91" t="s">
        <v>197</v>
      </c>
      <c r="H30" s="9" t="s">
        <v>130</v>
      </c>
      <c r="I30" s="9" t="s">
        <v>131</v>
      </c>
      <c r="J30" s="9" t="s">
        <v>53</v>
      </c>
      <c r="K30" s="9" t="s">
        <v>42</v>
      </c>
      <c r="L30" s="9" t="s">
        <v>47</v>
      </c>
      <c r="M30" s="28">
        <v>78</v>
      </c>
      <c r="N30" s="9" t="s">
        <v>158</v>
      </c>
      <c r="O30" s="69">
        <v>24161230</v>
      </c>
      <c r="P30" s="69">
        <v>1138801.196</v>
      </c>
      <c r="Q30" s="69">
        <v>1138801</v>
      </c>
      <c r="R30" s="81">
        <f t="shared" si="0"/>
        <v>11388010</v>
      </c>
      <c r="S30" s="69">
        <v>4000000</v>
      </c>
      <c r="T30" s="69"/>
      <c r="U30" s="69">
        <v>2500000</v>
      </c>
    </row>
    <row r="31" spans="2:25" ht="15" x14ac:dyDescent="0.25">
      <c r="B31" s="192">
        <v>12</v>
      </c>
      <c r="C31" s="192" t="s">
        <v>39</v>
      </c>
      <c r="D31" s="192">
        <v>60</v>
      </c>
      <c r="E31" s="193"/>
      <c r="F31" s="192" t="s">
        <v>127</v>
      </c>
      <c r="G31" s="194" t="s">
        <v>196</v>
      </c>
      <c r="H31" s="192" t="s">
        <v>63</v>
      </c>
      <c r="I31" s="192" t="s">
        <v>65</v>
      </c>
      <c r="J31" s="192" t="s">
        <v>54</v>
      </c>
      <c r="K31" s="192" t="s">
        <v>42</v>
      </c>
      <c r="L31" s="192" t="s">
        <v>55</v>
      </c>
      <c r="M31" s="195">
        <v>70</v>
      </c>
      <c r="N31" s="192" t="s">
        <v>86</v>
      </c>
      <c r="O31" s="196">
        <v>31724767</v>
      </c>
      <c r="P31" s="196">
        <v>1575675.088</v>
      </c>
      <c r="Q31" s="196">
        <v>1250000</v>
      </c>
      <c r="R31" s="196">
        <f t="shared" si="0"/>
        <v>12500000</v>
      </c>
      <c r="S31" s="196">
        <v>4000000</v>
      </c>
      <c r="T31" s="196">
        <v>4000000</v>
      </c>
      <c r="U31" s="196">
        <v>2500000</v>
      </c>
    </row>
    <row r="32" spans="2:25" ht="15" x14ac:dyDescent="0.25">
      <c r="B32" s="9">
        <v>13</v>
      </c>
      <c r="C32" s="9" t="s">
        <v>174</v>
      </c>
      <c r="D32" s="9">
        <v>60</v>
      </c>
      <c r="E32" s="38"/>
      <c r="F32" s="9" t="s">
        <v>151</v>
      </c>
      <c r="G32" s="91" t="s">
        <v>197</v>
      </c>
      <c r="H32" s="9" t="s">
        <v>179</v>
      </c>
      <c r="I32" s="9" t="s">
        <v>17</v>
      </c>
      <c r="J32" s="9" t="s">
        <v>53</v>
      </c>
      <c r="K32" s="9" t="s">
        <v>42</v>
      </c>
      <c r="L32" s="9" t="s">
        <v>47</v>
      </c>
      <c r="M32" s="28">
        <v>66</v>
      </c>
      <c r="N32" s="9" t="s">
        <v>159</v>
      </c>
      <c r="O32" s="69">
        <v>20554781</v>
      </c>
      <c r="P32" s="69">
        <v>943719.78</v>
      </c>
      <c r="Q32" s="69">
        <v>943720</v>
      </c>
      <c r="R32" s="81">
        <f t="shared" si="0"/>
        <v>9437200</v>
      </c>
      <c r="S32" s="69">
        <v>4000000</v>
      </c>
      <c r="T32" s="69"/>
      <c r="U32" s="69">
        <v>2500000</v>
      </c>
    </row>
    <row r="33" spans="2:21" ht="15" x14ac:dyDescent="0.25">
      <c r="B33" s="9">
        <v>14</v>
      </c>
      <c r="C33" s="9" t="s">
        <v>174</v>
      </c>
      <c r="D33" s="9">
        <v>60</v>
      </c>
      <c r="E33" s="38"/>
      <c r="F33" s="9" t="s">
        <v>95</v>
      </c>
      <c r="G33" s="91" t="s">
        <v>197</v>
      </c>
      <c r="H33" s="9" t="s">
        <v>180</v>
      </c>
      <c r="I33" s="9" t="s">
        <v>68</v>
      </c>
      <c r="J33" s="9" t="s">
        <v>53</v>
      </c>
      <c r="K33" s="9" t="s">
        <v>42</v>
      </c>
      <c r="L33" s="9" t="s">
        <v>47</v>
      </c>
      <c r="M33" s="28">
        <v>61</v>
      </c>
      <c r="N33" s="9" t="s">
        <v>75</v>
      </c>
      <c r="O33" s="69">
        <v>17199811</v>
      </c>
      <c r="P33" s="69">
        <v>638456</v>
      </c>
      <c r="Q33" s="69">
        <v>638456</v>
      </c>
      <c r="R33" s="81">
        <f t="shared" si="0"/>
        <v>6384560</v>
      </c>
      <c r="S33" s="69">
        <v>4000000</v>
      </c>
      <c r="T33" s="69"/>
      <c r="U33" s="69">
        <v>2500000</v>
      </c>
    </row>
    <row r="34" spans="2:21" ht="15" x14ac:dyDescent="0.25">
      <c r="B34" s="9">
        <v>15</v>
      </c>
      <c r="C34" s="9" t="s">
        <v>174</v>
      </c>
      <c r="D34" s="9">
        <v>60</v>
      </c>
      <c r="E34" s="38"/>
      <c r="F34" s="9" t="s">
        <v>152</v>
      </c>
      <c r="G34" s="91" t="s">
        <v>197</v>
      </c>
      <c r="H34" s="9" t="s">
        <v>181</v>
      </c>
      <c r="I34" s="9" t="s">
        <v>67</v>
      </c>
      <c r="J34" s="9" t="s">
        <v>53</v>
      </c>
      <c r="K34" s="9" t="s">
        <v>42</v>
      </c>
      <c r="L34" s="9" t="s">
        <v>47</v>
      </c>
      <c r="M34" s="28">
        <v>55</v>
      </c>
      <c r="N34" s="9" t="s">
        <v>160</v>
      </c>
      <c r="O34" s="69">
        <v>18461311</v>
      </c>
      <c r="P34" s="69">
        <v>697496.56</v>
      </c>
      <c r="Q34" s="69">
        <v>697496.5</v>
      </c>
      <c r="R34" s="81">
        <f t="shared" si="0"/>
        <v>6974965</v>
      </c>
      <c r="S34" s="69">
        <v>4000000</v>
      </c>
      <c r="T34" s="69"/>
      <c r="U34" s="69">
        <v>2500000</v>
      </c>
    </row>
    <row r="35" spans="2:21" ht="15" x14ac:dyDescent="0.25">
      <c r="B35" s="9">
        <v>16</v>
      </c>
      <c r="C35" s="9" t="s">
        <v>174</v>
      </c>
      <c r="D35" s="9">
        <v>60</v>
      </c>
      <c r="E35" s="38"/>
      <c r="F35" s="9" t="s">
        <v>153</v>
      </c>
      <c r="G35" s="91" t="s">
        <v>197</v>
      </c>
      <c r="H35" s="9" t="s">
        <v>182</v>
      </c>
      <c r="I35" s="9" t="s">
        <v>157</v>
      </c>
      <c r="J35" s="9" t="s">
        <v>53</v>
      </c>
      <c r="K35" s="9" t="s">
        <v>42</v>
      </c>
      <c r="L35" s="9" t="s">
        <v>47</v>
      </c>
      <c r="M35" s="28">
        <v>131</v>
      </c>
      <c r="N35" s="9" t="s">
        <v>70</v>
      </c>
      <c r="O35" s="69">
        <v>37786192</v>
      </c>
      <c r="P35" s="69">
        <v>1829877.348</v>
      </c>
      <c r="Q35" s="69">
        <v>1250000</v>
      </c>
      <c r="R35" s="81">
        <f t="shared" si="0"/>
        <v>12500000</v>
      </c>
      <c r="S35" s="69">
        <v>4000000</v>
      </c>
      <c r="T35" s="69"/>
      <c r="U35" s="69">
        <v>2500000</v>
      </c>
    </row>
    <row r="36" spans="2:21" ht="15" x14ac:dyDescent="0.25">
      <c r="B36" s="9">
        <v>17</v>
      </c>
      <c r="C36" s="9" t="s">
        <v>174</v>
      </c>
      <c r="D36" s="9">
        <v>60</v>
      </c>
      <c r="E36" s="38"/>
      <c r="F36" s="9" t="s">
        <v>154</v>
      </c>
      <c r="G36" s="91" t="s">
        <v>196</v>
      </c>
      <c r="H36" s="9" t="s">
        <v>183</v>
      </c>
      <c r="I36" s="9" t="s">
        <v>64</v>
      </c>
      <c r="J36" s="9" t="s">
        <v>53</v>
      </c>
      <c r="K36" s="9" t="s">
        <v>42</v>
      </c>
      <c r="L36" s="9" t="s">
        <v>47</v>
      </c>
      <c r="M36" s="28">
        <v>65</v>
      </c>
      <c r="N36" s="9" t="s">
        <v>84</v>
      </c>
      <c r="O36" s="69">
        <v>25548393</v>
      </c>
      <c r="P36" s="69">
        <v>1228737.7960000001</v>
      </c>
      <c r="Q36" s="69">
        <v>1169350</v>
      </c>
      <c r="R36" s="81">
        <f t="shared" si="0"/>
        <v>11693500</v>
      </c>
      <c r="S36" s="69">
        <v>4000000</v>
      </c>
      <c r="T36" s="69"/>
      <c r="U36" s="69">
        <v>2500000</v>
      </c>
    </row>
    <row r="37" spans="2:21" ht="15" x14ac:dyDescent="0.25">
      <c r="B37" s="9">
        <v>18</v>
      </c>
      <c r="C37" s="9" t="s">
        <v>174</v>
      </c>
      <c r="D37" s="9">
        <v>60</v>
      </c>
      <c r="E37" s="38"/>
      <c r="F37" s="9" t="s">
        <v>60</v>
      </c>
      <c r="G37" s="91" t="s">
        <v>197</v>
      </c>
      <c r="H37" s="9" t="s">
        <v>184</v>
      </c>
      <c r="I37" s="9" t="s">
        <v>16</v>
      </c>
      <c r="J37" s="9" t="s">
        <v>53</v>
      </c>
      <c r="K37" s="9" t="s">
        <v>42</v>
      </c>
      <c r="L37" s="9" t="s">
        <v>47</v>
      </c>
      <c r="M37" s="28">
        <v>55</v>
      </c>
      <c r="N37" s="9" t="s">
        <v>74</v>
      </c>
      <c r="O37" s="69">
        <v>19506202</v>
      </c>
      <c r="P37" s="69">
        <v>940860.76</v>
      </c>
      <c r="Q37" s="69">
        <v>898951</v>
      </c>
      <c r="R37" s="81">
        <f t="shared" si="0"/>
        <v>8989510</v>
      </c>
      <c r="S37" s="69">
        <v>4000000</v>
      </c>
      <c r="T37" s="69"/>
      <c r="U37" s="69">
        <v>2500000</v>
      </c>
    </row>
    <row r="38" spans="2:21" ht="4.5" customHeight="1" x14ac:dyDescent="0.2">
      <c r="C38" s="16"/>
      <c r="E38" s="39"/>
      <c r="F38" s="16"/>
      <c r="G38" s="17"/>
      <c r="H38" s="16"/>
      <c r="I38" s="16"/>
      <c r="J38" s="16"/>
      <c r="K38" s="16"/>
      <c r="L38" s="16"/>
      <c r="M38" s="55"/>
      <c r="N38" s="23"/>
      <c r="O38" s="71"/>
      <c r="P38" s="71"/>
      <c r="Q38" s="71"/>
      <c r="R38" s="70"/>
      <c r="S38" s="71"/>
      <c r="T38" s="70"/>
      <c r="U38" s="72"/>
    </row>
    <row r="39" spans="2:21" x14ac:dyDescent="0.2">
      <c r="C39" s="16"/>
      <c r="E39" s="39"/>
      <c r="F39" s="16"/>
      <c r="G39" s="17"/>
      <c r="H39" s="16"/>
      <c r="I39" s="16"/>
      <c r="J39" s="16"/>
      <c r="K39" s="16"/>
      <c r="M39" s="1"/>
      <c r="O39" s="205" t="s">
        <v>19</v>
      </c>
      <c r="P39" s="205"/>
      <c r="Q39" s="73" t="s">
        <v>36</v>
      </c>
      <c r="R39" s="74">
        <v>27780330</v>
      </c>
      <c r="S39" s="75"/>
      <c r="T39" s="74">
        <v>10002000</v>
      </c>
      <c r="U39" s="67"/>
    </row>
    <row r="40" spans="2:21" x14ac:dyDescent="0.2">
      <c r="B40" s="60" t="s">
        <v>39</v>
      </c>
      <c r="C40" s="61"/>
      <c r="E40" s="39"/>
      <c r="F40" s="16"/>
      <c r="G40" s="17"/>
      <c r="H40" s="16"/>
      <c r="I40" s="16"/>
      <c r="J40" s="16"/>
      <c r="K40" s="16"/>
      <c r="M40" s="1"/>
      <c r="O40" s="205"/>
      <c r="P40" s="205"/>
      <c r="Q40" s="76" t="s">
        <v>37</v>
      </c>
      <c r="R40" s="77">
        <f>R24+R28+R31</f>
        <v>31127330</v>
      </c>
      <c r="S40" s="75"/>
      <c r="T40" s="77">
        <f>T24+T28+T31</f>
        <v>10002000</v>
      </c>
      <c r="U40" s="67"/>
    </row>
    <row r="41" spans="2:21" x14ac:dyDescent="0.2">
      <c r="C41" s="16"/>
      <c r="E41" s="39"/>
      <c r="F41" s="16"/>
      <c r="G41" s="17"/>
      <c r="H41" s="16"/>
      <c r="I41" s="16"/>
      <c r="J41" s="16"/>
      <c r="K41" s="16"/>
      <c r="M41" s="1"/>
      <c r="O41" s="205"/>
      <c r="P41" s="205"/>
      <c r="Q41" s="76" t="s">
        <v>38</v>
      </c>
      <c r="R41" s="78">
        <f>R39-R40</f>
        <v>-3347000</v>
      </c>
      <c r="S41" s="75"/>
      <c r="T41" s="78">
        <f>T39-T40</f>
        <v>0</v>
      </c>
      <c r="U41" s="67"/>
    </row>
    <row r="42" spans="2:21" ht="15" x14ac:dyDescent="0.2">
      <c r="B42" s="22" t="s">
        <v>94</v>
      </c>
      <c r="C42" s="15"/>
      <c r="D42" s="22"/>
      <c r="E42" s="40"/>
      <c r="O42" s="67"/>
      <c r="P42" s="67"/>
      <c r="Q42" s="67"/>
      <c r="R42" s="67"/>
      <c r="S42" s="67"/>
      <c r="T42" s="67"/>
      <c r="U42" s="67"/>
    </row>
    <row r="43" spans="2:21" s="2" customFormat="1" ht="39.6" customHeight="1" x14ac:dyDescent="0.2">
      <c r="B43" s="13" t="s">
        <v>27</v>
      </c>
      <c r="C43" s="13" t="s">
        <v>28</v>
      </c>
      <c r="D43" s="29" t="s">
        <v>29</v>
      </c>
      <c r="E43" s="37" t="s">
        <v>31</v>
      </c>
      <c r="F43" s="13" t="s">
        <v>1</v>
      </c>
      <c r="G43" s="13" t="s">
        <v>6</v>
      </c>
      <c r="H43" s="13" t="s">
        <v>2</v>
      </c>
      <c r="I43" s="13" t="s">
        <v>3</v>
      </c>
      <c r="J43" s="13" t="s">
        <v>5</v>
      </c>
      <c r="K43" s="13" t="s">
        <v>41</v>
      </c>
      <c r="L43" s="13" t="s">
        <v>0</v>
      </c>
      <c r="M43" s="30" t="s">
        <v>4</v>
      </c>
      <c r="N43" s="13" t="s">
        <v>7</v>
      </c>
      <c r="O43" s="68" t="s">
        <v>8</v>
      </c>
      <c r="P43" s="31" t="s">
        <v>9</v>
      </c>
      <c r="Q43" s="31" t="s">
        <v>23</v>
      </c>
      <c r="R43" s="31" t="s">
        <v>35</v>
      </c>
      <c r="S43" s="31" t="s">
        <v>21</v>
      </c>
      <c r="T43" s="31" t="s">
        <v>34</v>
      </c>
      <c r="U43" s="31" t="s">
        <v>20</v>
      </c>
    </row>
    <row r="44" spans="2:21" ht="15" x14ac:dyDescent="0.25">
      <c r="B44" s="192">
        <v>1</v>
      </c>
      <c r="C44" s="192" t="s">
        <v>39</v>
      </c>
      <c r="D44" s="192">
        <v>60</v>
      </c>
      <c r="E44" s="193"/>
      <c r="F44" s="192" t="s">
        <v>132</v>
      </c>
      <c r="G44" s="194" t="s">
        <v>197</v>
      </c>
      <c r="H44" s="192" t="s">
        <v>14</v>
      </c>
      <c r="I44" s="192" t="s">
        <v>79</v>
      </c>
      <c r="J44" s="192" t="s">
        <v>57</v>
      </c>
      <c r="K44" s="192" t="s">
        <v>42</v>
      </c>
      <c r="L44" s="192" t="s">
        <v>55</v>
      </c>
      <c r="M44" s="195">
        <v>120</v>
      </c>
      <c r="N44" s="192" t="s">
        <v>87</v>
      </c>
      <c r="O44" s="196">
        <v>37206971</v>
      </c>
      <c r="P44" s="196">
        <v>1710015.6839999999</v>
      </c>
      <c r="Q44" s="196">
        <v>1000000</v>
      </c>
      <c r="R44" s="196">
        <f>Q44*10</f>
        <v>10000000</v>
      </c>
      <c r="S44" s="196">
        <v>0</v>
      </c>
      <c r="T44" s="196">
        <v>0</v>
      </c>
      <c r="U44" s="196">
        <v>2500000</v>
      </c>
    </row>
    <row r="45" spans="2:21" ht="15" x14ac:dyDescent="0.25">
      <c r="B45" s="192">
        <v>2</v>
      </c>
      <c r="C45" s="192" t="s">
        <v>39</v>
      </c>
      <c r="D45" s="192">
        <v>60</v>
      </c>
      <c r="E45" s="193"/>
      <c r="F45" s="192" t="s">
        <v>140</v>
      </c>
      <c r="G45" s="194" t="s">
        <v>197</v>
      </c>
      <c r="H45" s="192" t="s">
        <v>76</v>
      </c>
      <c r="I45" s="192" t="s">
        <v>78</v>
      </c>
      <c r="J45" s="192" t="s">
        <v>90</v>
      </c>
      <c r="K45" s="192" t="s">
        <v>42</v>
      </c>
      <c r="L45" s="192" t="s">
        <v>47</v>
      </c>
      <c r="M45" s="195">
        <v>115</v>
      </c>
      <c r="N45" s="192" t="s">
        <v>18</v>
      </c>
      <c r="O45" s="196">
        <v>36734464</v>
      </c>
      <c r="P45" s="196">
        <v>1685640.476</v>
      </c>
      <c r="Q45" s="196">
        <v>1000000</v>
      </c>
      <c r="R45" s="196">
        <f t="shared" ref="R45:R64" si="1">Q45*10</f>
        <v>10000000</v>
      </c>
      <c r="S45" s="196">
        <v>0</v>
      </c>
      <c r="T45" s="196">
        <v>0</v>
      </c>
      <c r="U45" s="196">
        <v>2500000</v>
      </c>
    </row>
    <row r="46" spans="2:21" ht="15" x14ac:dyDescent="0.25">
      <c r="B46" s="192">
        <v>3</v>
      </c>
      <c r="C46" s="192" t="s">
        <v>39</v>
      </c>
      <c r="D46" s="192">
        <v>60</v>
      </c>
      <c r="E46" s="193"/>
      <c r="F46" s="192" t="s">
        <v>133</v>
      </c>
      <c r="G46" s="194" t="s">
        <v>197</v>
      </c>
      <c r="H46" s="192" t="s">
        <v>134</v>
      </c>
      <c r="I46" s="192" t="s">
        <v>135</v>
      </c>
      <c r="J46" s="192" t="s">
        <v>57</v>
      </c>
      <c r="K46" s="192" t="s">
        <v>42</v>
      </c>
      <c r="L46" s="192" t="s">
        <v>55</v>
      </c>
      <c r="M46" s="195">
        <v>103</v>
      </c>
      <c r="N46" s="192" t="s">
        <v>73</v>
      </c>
      <c r="O46" s="196">
        <v>30574612.800000001</v>
      </c>
      <c r="P46" s="196">
        <v>1429497.0819999999</v>
      </c>
      <c r="Q46" s="196">
        <v>999400</v>
      </c>
      <c r="R46" s="196">
        <f t="shared" si="1"/>
        <v>9994000</v>
      </c>
      <c r="S46" s="196">
        <v>0</v>
      </c>
      <c r="T46" s="196">
        <v>0</v>
      </c>
      <c r="U46" s="196">
        <v>2500000</v>
      </c>
    </row>
    <row r="47" spans="2:21" ht="15" x14ac:dyDescent="0.25">
      <c r="B47" s="192">
        <v>4</v>
      </c>
      <c r="C47" s="192" t="s">
        <v>39</v>
      </c>
      <c r="D47" s="192">
        <v>60</v>
      </c>
      <c r="E47" s="193"/>
      <c r="F47" s="192" t="s">
        <v>122</v>
      </c>
      <c r="G47" s="194" t="s">
        <v>197</v>
      </c>
      <c r="H47" s="192" t="s">
        <v>80</v>
      </c>
      <c r="I47" s="192" t="s">
        <v>123</v>
      </c>
      <c r="J47" s="192" t="s">
        <v>90</v>
      </c>
      <c r="K47" s="192" t="s">
        <v>42</v>
      </c>
      <c r="L47" s="192" t="s">
        <v>47</v>
      </c>
      <c r="M47" s="195">
        <v>120</v>
      </c>
      <c r="N47" s="192" t="s">
        <v>81</v>
      </c>
      <c r="O47" s="196">
        <v>33520196</v>
      </c>
      <c r="P47" s="196">
        <v>1639092</v>
      </c>
      <c r="Q47" s="196">
        <v>1000000</v>
      </c>
      <c r="R47" s="196">
        <f t="shared" si="1"/>
        <v>10000000</v>
      </c>
      <c r="S47" s="196">
        <v>0</v>
      </c>
      <c r="T47" s="196">
        <v>0</v>
      </c>
      <c r="U47" s="196">
        <v>2500000</v>
      </c>
    </row>
    <row r="48" spans="2:21" ht="15" x14ac:dyDescent="0.25">
      <c r="B48" s="192">
        <v>5</v>
      </c>
      <c r="C48" s="192" t="s">
        <v>39</v>
      </c>
      <c r="D48" s="192">
        <v>60</v>
      </c>
      <c r="E48" s="193"/>
      <c r="F48" s="192" t="s">
        <v>138</v>
      </c>
      <c r="G48" s="194" t="s">
        <v>197</v>
      </c>
      <c r="H48" s="192" t="s">
        <v>77</v>
      </c>
      <c r="I48" s="192" t="s">
        <v>11</v>
      </c>
      <c r="J48" s="192" t="s">
        <v>57</v>
      </c>
      <c r="K48" s="192" t="s">
        <v>42</v>
      </c>
      <c r="L48" s="192" t="s">
        <v>55</v>
      </c>
      <c r="M48" s="195">
        <v>162</v>
      </c>
      <c r="N48" s="192" t="s">
        <v>85</v>
      </c>
      <c r="O48" s="196">
        <v>48903154</v>
      </c>
      <c r="P48" s="196">
        <v>2334341.4640000002</v>
      </c>
      <c r="Q48" s="196">
        <v>1000000</v>
      </c>
      <c r="R48" s="196">
        <f t="shared" si="1"/>
        <v>10000000</v>
      </c>
      <c r="S48" s="196">
        <v>0</v>
      </c>
      <c r="T48" s="196">
        <v>0</v>
      </c>
      <c r="U48" s="196">
        <v>2500000</v>
      </c>
    </row>
    <row r="49" spans="2:21" ht="15" x14ac:dyDescent="0.25">
      <c r="B49" s="192">
        <v>6</v>
      </c>
      <c r="C49" s="192" t="s">
        <v>39</v>
      </c>
      <c r="D49" s="192">
        <v>60</v>
      </c>
      <c r="E49" s="193"/>
      <c r="F49" s="192" t="s">
        <v>137</v>
      </c>
      <c r="G49" s="194" t="s">
        <v>197</v>
      </c>
      <c r="H49" s="192" t="s">
        <v>77</v>
      </c>
      <c r="I49" s="192" t="s">
        <v>11</v>
      </c>
      <c r="J49" s="192" t="s">
        <v>57</v>
      </c>
      <c r="K49" s="192" t="s">
        <v>42</v>
      </c>
      <c r="L49" s="192" t="s">
        <v>55</v>
      </c>
      <c r="M49" s="195">
        <v>139</v>
      </c>
      <c r="N49" s="192" t="s">
        <v>83</v>
      </c>
      <c r="O49" s="196">
        <v>34223055</v>
      </c>
      <c r="P49" s="196">
        <v>1254929.52</v>
      </c>
      <c r="Q49" s="196">
        <v>1000000</v>
      </c>
      <c r="R49" s="196">
        <f t="shared" si="1"/>
        <v>10000000</v>
      </c>
      <c r="S49" s="196">
        <v>0</v>
      </c>
      <c r="T49" s="196">
        <v>0</v>
      </c>
      <c r="U49" s="196">
        <v>0</v>
      </c>
    </row>
    <row r="50" spans="2:21" ht="15" x14ac:dyDescent="0.25">
      <c r="B50" s="9">
        <v>7</v>
      </c>
      <c r="C50" s="9" t="s">
        <v>174</v>
      </c>
      <c r="D50" s="9">
        <v>60</v>
      </c>
      <c r="E50" s="43"/>
      <c r="F50" s="9" t="s">
        <v>161</v>
      </c>
      <c r="G50" s="89" t="s">
        <v>197</v>
      </c>
      <c r="H50" s="9" t="s">
        <v>192</v>
      </c>
      <c r="I50" s="9" t="s">
        <v>171</v>
      </c>
      <c r="J50" s="9" t="s">
        <v>57</v>
      </c>
      <c r="K50" s="9" t="s">
        <v>42</v>
      </c>
      <c r="L50" s="9" t="s">
        <v>55</v>
      </c>
      <c r="M50" s="28">
        <v>117</v>
      </c>
      <c r="N50" s="9" t="s">
        <v>185</v>
      </c>
      <c r="O50" s="81">
        <v>35769721</v>
      </c>
      <c r="P50" s="81">
        <v>1688340.3160000001</v>
      </c>
      <c r="Q50" s="81">
        <v>1000000</v>
      </c>
      <c r="R50" s="81">
        <f t="shared" si="1"/>
        <v>10000000</v>
      </c>
      <c r="S50" s="81">
        <v>0</v>
      </c>
      <c r="T50" s="81">
        <v>0</v>
      </c>
      <c r="U50" s="81">
        <v>0</v>
      </c>
    </row>
    <row r="51" spans="2:21" ht="15" x14ac:dyDescent="0.25">
      <c r="B51" s="9">
        <v>8</v>
      </c>
      <c r="C51" s="9" t="s">
        <v>174</v>
      </c>
      <c r="D51" s="9">
        <v>60</v>
      </c>
      <c r="E51" s="43"/>
      <c r="F51" s="9" t="s">
        <v>162</v>
      </c>
      <c r="G51" s="89" t="s">
        <v>197</v>
      </c>
      <c r="H51" s="9" t="s">
        <v>192</v>
      </c>
      <c r="I51" s="9" t="s">
        <v>171</v>
      </c>
      <c r="J51" s="9" t="s">
        <v>57</v>
      </c>
      <c r="K51" s="9" t="s">
        <v>42</v>
      </c>
      <c r="L51" s="9" t="s">
        <v>55</v>
      </c>
      <c r="M51" s="28">
        <v>100</v>
      </c>
      <c r="N51" s="9" t="s">
        <v>186</v>
      </c>
      <c r="O51" s="81">
        <v>33809212</v>
      </c>
      <c r="P51" s="81">
        <v>1581595.1839999999</v>
      </c>
      <c r="Q51" s="81">
        <v>1000000</v>
      </c>
      <c r="R51" s="81">
        <f t="shared" si="1"/>
        <v>10000000</v>
      </c>
      <c r="S51" s="81">
        <v>0</v>
      </c>
      <c r="T51" s="81">
        <v>0</v>
      </c>
      <c r="U51" s="81">
        <v>2500000</v>
      </c>
    </row>
    <row r="52" spans="2:21" ht="15" x14ac:dyDescent="0.25">
      <c r="B52" s="9">
        <v>9</v>
      </c>
      <c r="C52" s="9" t="s">
        <v>174</v>
      </c>
      <c r="D52" s="9">
        <v>60</v>
      </c>
      <c r="E52" s="43"/>
      <c r="F52" s="9" t="s">
        <v>89</v>
      </c>
      <c r="G52" s="89" t="s">
        <v>197</v>
      </c>
      <c r="H52" s="9" t="s">
        <v>193</v>
      </c>
      <c r="I52" s="9" t="s">
        <v>13</v>
      </c>
      <c r="J52" s="9" t="s">
        <v>57</v>
      </c>
      <c r="K52" s="9" t="s">
        <v>42</v>
      </c>
      <c r="L52" s="9" t="s">
        <v>55</v>
      </c>
      <c r="M52" s="28">
        <v>186</v>
      </c>
      <c r="N52" s="9" t="s">
        <v>85</v>
      </c>
      <c r="O52" s="81">
        <v>56152689</v>
      </c>
      <c r="P52" s="81">
        <v>2709857.9559999998</v>
      </c>
      <c r="Q52" s="81">
        <v>1000000</v>
      </c>
      <c r="R52" s="81">
        <f t="shared" si="1"/>
        <v>10000000</v>
      </c>
      <c r="S52" s="81">
        <v>0</v>
      </c>
      <c r="T52" s="81">
        <v>0</v>
      </c>
      <c r="U52" s="81">
        <v>2500000</v>
      </c>
    </row>
    <row r="53" spans="2:21" ht="15" x14ac:dyDescent="0.25">
      <c r="B53" s="192">
        <v>10</v>
      </c>
      <c r="C53" s="192" t="s">
        <v>39</v>
      </c>
      <c r="D53" s="192">
        <v>60</v>
      </c>
      <c r="E53" s="193"/>
      <c r="F53" s="192" t="s">
        <v>120</v>
      </c>
      <c r="G53" s="194" t="s">
        <v>197</v>
      </c>
      <c r="H53" s="192" t="s">
        <v>10</v>
      </c>
      <c r="I53" s="192" t="s">
        <v>12</v>
      </c>
      <c r="J53" s="192" t="s">
        <v>57</v>
      </c>
      <c r="K53" s="192" t="s">
        <v>42</v>
      </c>
      <c r="L53" s="192" t="s">
        <v>55</v>
      </c>
      <c r="M53" s="195">
        <v>217</v>
      </c>
      <c r="N53" s="192" t="s">
        <v>70</v>
      </c>
      <c r="O53" s="196">
        <v>61407926</v>
      </c>
      <c r="P53" s="196">
        <v>2930692.8560000001</v>
      </c>
      <c r="Q53" s="196">
        <v>1000000</v>
      </c>
      <c r="R53" s="196">
        <f t="shared" si="1"/>
        <v>10000000</v>
      </c>
      <c r="S53" s="196">
        <v>0</v>
      </c>
      <c r="T53" s="196">
        <v>0</v>
      </c>
      <c r="U53" s="196">
        <v>2500000</v>
      </c>
    </row>
    <row r="54" spans="2:21" ht="15" x14ac:dyDescent="0.25">
      <c r="B54" s="9">
        <v>11</v>
      </c>
      <c r="C54" s="9" t="s">
        <v>174</v>
      </c>
      <c r="D54" s="9">
        <v>60</v>
      </c>
      <c r="E54" s="43"/>
      <c r="F54" s="9" t="s">
        <v>163</v>
      </c>
      <c r="G54" s="89" t="s">
        <v>197</v>
      </c>
      <c r="H54" s="9" t="s">
        <v>10</v>
      </c>
      <c r="I54" s="9" t="s">
        <v>12</v>
      </c>
      <c r="J54" s="9" t="s">
        <v>57</v>
      </c>
      <c r="K54" s="9" t="s">
        <v>42</v>
      </c>
      <c r="L54" s="9" t="s">
        <v>55</v>
      </c>
      <c r="M54" s="28">
        <v>216</v>
      </c>
      <c r="N54" s="9" t="s">
        <v>83</v>
      </c>
      <c r="O54" s="81">
        <v>56370739</v>
      </c>
      <c r="P54" s="81">
        <v>2622961.7960000001</v>
      </c>
      <c r="Q54" s="81">
        <v>1000000</v>
      </c>
      <c r="R54" s="81">
        <f t="shared" si="1"/>
        <v>10000000</v>
      </c>
      <c r="S54" s="81">
        <v>0</v>
      </c>
      <c r="T54" s="81">
        <v>0</v>
      </c>
      <c r="U54" s="81">
        <v>0</v>
      </c>
    </row>
    <row r="55" spans="2:21" ht="15" x14ac:dyDescent="0.25">
      <c r="B55" s="9">
        <v>12</v>
      </c>
      <c r="C55" s="9" t="s">
        <v>174</v>
      </c>
      <c r="D55" s="9">
        <v>60</v>
      </c>
      <c r="E55" s="43"/>
      <c r="F55" s="9" t="s">
        <v>164</v>
      </c>
      <c r="G55" s="89" t="s">
        <v>197</v>
      </c>
      <c r="H55" s="9" t="s">
        <v>194</v>
      </c>
      <c r="I55" s="9" t="s">
        <v>12</v>
      </c>
      <c r="J55" s="9" t="s">
        <v>57</v>
      </c>
      <c r="K55" s="9" t="s">
        <v>42</v>
      </c>
      <c r="L55" s="9" t="s">
        <v>55</v>
      </c>
      <c r="M55" s="28">
        <v>152</v>
      </c>
      <c r="N55" s="9" t="s">
        <v>187</v>
      </c>
      <c r="O55" s="81">
        <v>57501543</v>
      </c>
      <c r="P55" s="81">
        <v>2724293.9879999999</v>
      </c>
      <c r="Q55" s="81">
        <v>1000000</v>
      </c>
      <c r="R55" s="81">
        <f t="shared" si="1"/>
        <v>10000000</v>
      </c>
      <c r="S55" s="81">
        <v>0</v>
      </c>
      <c r="T55" s="81">
        <v>0</v>
      </c>
      <c r="U55" s="81">
        <v>2500000</v>
      </c>
    </row>
    <row r="56" spans="2:21" ht="15" x14ac:dyDescent="0.25">
      <c r="B56" s="9">
        <v>13</v>
      </c>
      <c r="C56" s="9" t="s">
        <v>174</v>
      </c>
      <c r="D56" s="9">
        <v>60</v>
      </c>
      <c r="E56" s="43"/>
      <c r="F56" s="9" t="s">
        <v>61</v>
      </c>
      <c r="G56" s="89" t="s">
        <v>197</v>
      </c>
      <c r="H56" s="9" t="s">
        <v>10</v>
      </c>
      <c r="I56" s="9" t="s">
        <v>12</v>
      </c>
      <c r="J56" s="9" t="s">
        <v>57</v>
      </c>
      <c r="K56" s="9" t="s">
        <v>42</v>
      </c>
      <c r="L56" s="9" t="s">
        <v>55</v>
      </c>
      <c r="M56" s="28">
        <v>114</v>
      </c>
      <c r="N56" s="9" t="s">
        <v>86</v>
      </c>
      <c r="O56" s="81">
        <v>38420507</v>
      </c>
      <c r="P56" s="81">
        <v>1741834.2760000001</v>
      </c>
      <c r="Q56" s="81">
        <v>1000000</v>
      </c>
      <c r="R56" s="81">
        <f t="shared" si="1"/>
        <v>10000000</v>
      </c>
      <c r="S56" s="81">
        <v>0</v>
      </c>
      <c r="T56" s="81">
        <v>0</v>
      </c>
      <c r="U56" s="81">
        <v>2500000</v>
      </c>
    </row>
    <row r="57" spans="2:21" ht="15" x14ac:dyDescent="0.25">
      <c r="B57" s="9">
        <v>14</v>
      </c>
      <c r="C57" s="9" t="s">
        <v>174</v>
      </c>
      <c r="D57" s="9">
        <v>60</v>
      </c>
      <c r="E57" s="43"/>
      <c r="F57" s="9" t="s">
        <v>165</v>
      </c>
      <c r="G57" s="89" t="s">
        <v>197</v>
      </c>
      <c r="H57" s="9" t="s">
        <v>10</v>
      </c>
      <c r="I57" s="9" t="s">
        <v>12</v>
      </c>
      <c r="J57" s="9" t="s">
        <v>57</v>
      </c>
      <c r="K57" s="9" t="s">
        <v>42</v>
      </c>
      <c r="L57" s="9" t="s">
        <v>55</v>
      </c>
      <c r="M57" s="28">
        <v>100</v>
      </c>
      <c r="N57" s="9" t="s">
        <v>158</v>
      </c>
      <c r="O57" s="81">
        <v>32654442</v>
      </c>
      <c r="P57" s="81">
        <v>1560121.94</v>
      </c>
      <c r="Q57" s="81">
        <v>1000000</v>
      </c>
      <c r="R57" s="81">
        <f t="shared" si="1"/>
        <v>10000000</v>
      </c>
      <c r="S57" s="81">
        <v>0</v>
      </c>
      <c r="T57" s="81">
        <v>0</v>
      </c>
      <c r="U57" s="81">
        <v>2500000</v>
      </c>
    </row>
    <row r="58" spans="2:21" ht="15" x14ac:dyDescent="0.25">
      <c r="B58" s="9">
        <v>15</v>
      </c>
      <c r="C58" s="9" t="s">
        <v>174</v>
      </c>
      <c r="D58" s="9">
        <v>60</v>
      </c>
      <c r="E58" s="43"/>
      <c r="F58" s="9" t="s">
        <v>117</v>
      </c>
      <c r="G58" s="89" t="s">
        <v>197</v>
      </c>
      <c r="H58" s="9" t="s">
        <v>10</v>
      </c>
      <c r="I58" s="9" t="s">
        <v>12</v>
      </c>
      <c r="J58" s="9" t="s">
        <v>57</v>
      </c>
      <c r="K58" s="9" t="s">
        <v>42</v>
      </c>
      <c r="L58" s="9" t="s">
        <v>55</v>
      </c>
      <c r="M58" s="28">
        <v>100</v>
      </c>
      <c r="N58" s="9" t="s">
        <v>188</v>
      </c>
      <c r="O58" s="81">
        <v>31149584</v>
      </c>
      <c r="P58" s="81">
        <v>1047243.48</v>
      </c>
      <c r="Q58" s="81">
        <v>1000000</v>
      </c>
      <c r="R58" s="81">
        <f t="shared" si="1"/>
        <v>10000000</v>
      </c>
      <c r="S58" s="81">
        <v>0</v>
      </c>
      <c r="T58" s="81">
        <v>0</v>
      </c>
      <c r="U58" s="81">
        <v>2500000</v>
      </c>
    </row>
    <row r="59" spans="2:21" ht="15" x14ac:dyDescent="0.25">
      <c r="B59" s="9">
        <v>16</v>
      </c>
      <c r="C59" s="9" t="s">
        <v>174</v>
      </c>
      <c r="D59" s="9">
        <v>60</v>
      </c>
      <c r="E59" s="43"/>
      <c r="F59" s="9" t="s">
        <v>166</v>
      </c>
      <c r="G59" s="89" t="s">
        <v>197</v>
      </c>
      <c r="H59" s="9" t="s">
        <v>10</v>
      </c>
      <c r="I59" s="9" t="s">
        <v>12</v>
      </c>
      <c r="J59" s="9" t="s">
        <v>57</v>
      </c>
      <c r="K59" s="9" t="s">
        <v>42</v>
      </c>
      <c r="L59" s="9" t="s">
        <v>55</v>
      </c>
      <c r="M59" s="28">
        <v>370</v>
      </c>
      <c r="N59" s="9" t="s">
        <v>189</v>
      </c>
      <c r="O59" s="81">
        <v>137825576</v>
      </c>
      <c r="P59" s="81">
        <v>4973006.3459999999</v>
      </c>
      <c r="Q59" s="81">
        <v>1000000</v>
      </c>
      <c r="R59" s="81">
        <f t="shared" si="1"/>
        <v>10000000</v>
      </c>
      <c r="S59" s="81">
        <v>0</v>
      </c>
      <c r="T59" s="81">
        <v>0</v>
      </c>
      <c r="U59" s="81">
        <v>0</v>
      </c>
    </row>
    <row r="60" spans="2:21" ht="15" x14ac:dyDescent="0.25">
      <c r="B60" s="9">
        <v>17</v>
      </c>
      <c r="C60" s="9" t="s">
        <v>174</v>
      </c>
      <c r="D60" s="9">
        <v>57</v>
      </c>
      <c r="E60" s="43"/>
      <c r="F60" s="9" t="s">
        <v>167</v>
      </c>
      <c r="G60" s="89" t="s">
        <v>197</v>
      </c>
      <c r="H60" s="9" t="s">
        <v>10</v>
      </c>
      <c r="I60" s="9" t="s">
        <v>12</v>
      </c>
      <c r="J60" s="9" t="s">
        <v>57</v>
      </c>
      <c r="K60" s="9" t="s">
        <v>42</v>
      </c>
      <c r="L60" s="9" t="s">
        <v>55</v>
      </c>
      <c r="M60" s="28">
        <v>175</v>
      </c>
      <c r="N60" s="9" t="s">
        <v>190</v>
      </c>
      <c r="O60" s="81">
        <v>64958975</v>
      </c>
      <c r="P60" s="81">
        <v>2858290.344</v>
      </c>
      <c r="Q60" s="81">
        <v>1000000</v>
      </c>
      <c r="R60" s="81">
        <f t="shared" si="1"/>
        <v>10000000</v>
      </c>
      <c r="S60" s="81">
        <v>0</v>
      </c>
      <c r="T60" s="81">
        <v>0</v>
      </c>
      <c r="U60" s="81">
        <v>0</v>
      </c>
    </row>
    <row r="61" spans="2:21" ht="15" x14ac:dyDescent="0.25">
      <c r="B61" s="9">
        <v>18</v>
      </c>
      <c r="C61" s="9" t="s">
        <v>174</v>
      </c>
      <c r="D61" s="9">
        <v>50</v>
      </c>
      <c r="E61" s="43"/>
      <c r="F61" s="9" t="s">
        <v>168</v>
      </c>
      <c r="G61" s="89" t="s">
        <v>197</v>
      </c>
      <c r="H61" s="9" t="s">
        <v>195</v>
      </c>
      <c r="I61" s="9" t="s">
        <v>15</v>
      </c>
      <c r="J61" s="9" t="s">
        <v>90</v>
      </c>
      <c r="K61" s="9" t="s">
        <v>42</v>
      </c>
      <c r="L61" s="9" t="s">
        <v>47</v>
      </c>
      <c r="M61" s="28">
        <v>105</v>
      </c>
      <c r="N61" s="9" t="s">
        <v>69</v>
      </c>
      <c r="O61" s="81">
        <v>30389465</v>
      </c>
      <c r="P61" s="81">
        <v>1472819.14</v>
      </c>
      <c r="Q61" s="81">
        <v>1000000</v>
      </c>
      <c r="R61" s="81">
        <f t="shared" si="1"/>
        <v>10000000</v>
      </c>
      <c r="S61" s="81">
        <v>0</v>
      </c>
      <c r="T61" s="81">
        <v>0</v>
      </c>
      <c r="U61" s="81">
        <v>2500000</v>
      </c>
    </row>
    <row r="62" spans="2:21" ht="15" x14ac:dyDescent="0.25">
      <c r="B62" s="192">
        <v>19</v>
      </c>
      <c r="C62" s="192" t="s">
        <v>39</v>
      </c>
      <c r="D62" s="192">
        <v>36</v>
      </c>
      <c r="E62" s="193"/>
      <c r="F62" s="192" t="s">
        <v>125</v>
      </c>
      <c r="G62" s="194" t="s">
        <v>197</v>
      </c>
      <c r="H62" s="192" t="s">
        <v>62</v>
      </c>
      <c r="I62" s="192" t="s">
        <v>13</v>
      </c>
      <c r="J62" s="192" t="s">
        <v>57</v>
      </c>
      <c r="K62" s="192" t="s">
        <v>42</v>
      </c>
      <c r="L62" s="192" t="s">
        <v>55</v>
      </c>
      <c r="M62" s="195">
        <v>65</v>
      </c>
      <c r="N62" s="192" t="s">
        <v>84</v>
      </c>
      <c r="O62" s="196">
        <v>25130271</v>
      </c>
      <c r="P62" s="196">
        <v>1259663.3400000001</v>
      </c>
      <c r="Q62" s="196">
        <v>1000000</v>
      </c>
      <c r="R62" s="196">
        <f t="shared" si="1"/>
        <v>10000000</v>
      </c>
      <c r="S62" s="196">
        <v>0</v>
      </c>
      <c r="T62" s="196">
        <v>0</v>
      </c>
      <c r="U62" s="196">
        <v>2000000</v>
      </c>
    </row>
    <row r="63" spans="2:21" ht="15" x14ac:dyDescent="0.25">
      <c r="B63" s="9">
        <v>20</v>
      </c>
      <c r="C63" s="9" t="s">
        <v>174</v>
      </c>
      <c r="D63" s="9">
        <v>32</v>
      </c>
      <c r="E63" s="43"/>
      <c r="F63" s="9" t="s">
        <v>169</v>
      </c>
      <c r="G63" s="89" t="s">
        <v>197</v>
      </c>
      <c r="H63" s="9" t="s">
        <v>62</v>
      </c>
      <c r="I63" s="9" t="s">
        <v>13</v>
      </c>
      <c r="J63" s="9" t="s">
        <v>90</v>
      </c>
      <c r="K63" s="9" t="s">
        <v>42</v>
      </c>
      <c r="L63" s="9" t="s">
        <v>47</v>
      </c>
      <c r="M63" s="28">
        <v>62</v>
      </c>
      <c r="N63" s="9" t="s">
        <v>81</v>
      </c>
      <c r="O63" s="81">
        <v>20908748</v>
      </c>
      <c r="P63" s="81">
        <v>1010796.8</v>
      </c>
      <c r="Q63" s="81">
        <v>1000000</v>
      </c>
      <c r="R63" s="81">
        <f t="shared" si="1"/>
        <v>10000000</v>
      </c>
      <c r="S63" s="81">
        <v>0</v>
      </c>
      <c r="T63" s="81">
        <v>0</v>
      </c>
      <c r="U63" s="81">
        <v>2500000</v>
      </c>
    </row>
    <row r="64" spans="2:21" ht="15" x14ac:dyDescent="0.25">
      <c r="B64" s="9">
        <v>21</v>
      </c>
      <c r="C64" s="9" t="s">
        <v>174</v>
      </c>
      <c r="D64" s="9">
        <v>17</v>
      </c>
      <c r="E64" s="43"/>
      <c r="F64" s="9" t="s">
        <v>170</v>
      </c>
      <c r="G64" s="89" t="s">
        <v>197</v>
      </c>
      <c r="H64" s="9" t="s">
        <v>62</v>
      </c>
      <c r="I64" s="9" t="s">
        <v>13</v>
      </c>
      <c r="J64" s="9" t="s">
        <v>57</v>
      </c>
      <c r="K64" s="9" t="s">
        <v>42</v>
      </c>
      <c r="L64" s="9" t="s">
        <v>55</v>
      </c>
      <c r="M64" s="28">
        <v>43</v>
      </c>
      <c r="N64" s="9" t="s">
        <v>191</v>
      </c>
      <c r="O64" s="81">
        <v>24945189.84</v>
      </c>
      <c r="P64" s="81">
        <v>932702.25249999994</v>
      </c>
      <c r="Q64" s="81">
        <v>932702.3</v>
      </c>
      <c r="R64" s="81">
        <f t="shared" si="1"/>
        <v>9327023</v>
      </c>
      <c r="S64" s="81">
        <v>0</v>
      </c>
      <c r="T64" s="81">
        <v>0</v>
      </c>
      <c r="U64" s="81">
        <v>2500000</v>
      </c>
    </row>
    <row r="65" spans="2:21" ht="4.1500000000000004" customHeight="1" x14ac:dyDescent="0.2">
      <c r="B65" s="23"/>
      <c r="C65" s="8"/>
      <c r="D65" s="23"/>
      <c r="E65" s="41"/>
      <c r="F65" s="10"/>
      <c r="G65" s="8"/>
      <c r="H65" s="8"/>
      <c r="I65" s="8"/>
      <c r="J65" s="8"/>
      <c r="K65" s="8"/>
      <c r="L65" s="44"/>
      <c r="M65" s="55"/>
      <c r="N65" s="56"/>
      <c r="O65" s="71"/>
      <c r="P65" s="71"/>
      <c r="Q65" s="71"/>
      <c r="R65" s="70"/>
      <c r="S65" s="71"/>
      <c r="T65" s="72"/>
      <c r="U65" s="67"/>
    </row>
    <row r="66" spans="2:21" x14ac:dyDescent="0.2">
      <c r="M66" s="1"/>
      <c r="O66" s="205" t="s">
        <v>22</v>
      </c>
      <c r="P66" s="205"/>
      <c r="Q66" s="73" t="s">
        <v>36</v>
      </c>
      <c r="R66" s="74">
        <v>83341000</v>
      </c>
      <c r="S66" s="79"/>
      <c r="T66" s="67"/>
      <c r="U66" s="67"/>
    </row>
    <row r="67" spans="2:21" x14ac:dyDescent="0.2">
      <c r="M67" s="1"/>
      <c r="O67" s="205"/>
      <c r="P67" s="205"/>
      <c r="Q67" s="76" t="s">
        <v>37</v>
      </c>
      <c r="R67" s="77">
        <f>R44+R45+R46+R47+R48+R49+R53+R62</f>
        <v>79994000</v>
      </c>
      <c r="S67" s="67"/>
      <c r="T67" s="67"/>
      <c r="U67" s="67"/>
    </row>
    <row r="68" spans="2:21" x14ac:dyDescent="0.2">
      <c r="M68" s="1"/>
      <c r="O68" s="205"/>
      <c r="P68" s="205"/>
      <c r="Q68" s="76" t="s">
        <v>38</v>
      </c>
      <c r="R68" s="78">
        <f>R66-R67</f>
        <v>3347000</v>
      </c>
      <c r="S68" s="67"/>
      <c r="T68" s="67"/>
      <c r="U68" s="67"/>
    </row>
    <row r="69" spans="2:21" x14ac:dyDescent="0.2">
      <c r="E69" s="48"/>
      <c r="M69" s="1"/>
      <c r="N69" s="47"/>
      <c r="O69" s="67"/>
      <c r="P69" s="67"/>
      <c r="Q69" s="67"/>
      <c r="R69" s="67"/>
      <c r="S69" s="67"/>
      <c r="T69" s="67"/>
      <c r="U69" s="67"/>
    </row>
    <row r="70" spans="2:21" x14ac:dyDescent="0.2">
      <c r="M70" s="1"/>
      <c r="O70" s="67"/>
      <c r="P70" s="67"/>
      <c r="Q70" s="73" t="s">
        <v>33</v>
      </c>
      <c r="R70" s="80">
        <f>111121330-R40-R67</f>
        <v>0</v>
      </c>
      <c r="S70" s="67"/>
      <c r="T70" s="67"/>
      <c r="U70" s="67"/>
    </row>
    <row r="71" spans="2:21" ht="15" x14ac:dyDescent="0.2">
      <c r="B71" s="22" t="s">
        <v>92</v>
      </c>
      <c r="C71" s="15"/>
      <c r="D71" s="22"/>
      <c r="E71" s="36"/>
      <c r="O71" s="67"/>
      <c r="P71" s="67"/>
      <c r="Q71" s="67"/>
      <c r="R71" s="67"/>
      <c r="S71" s="67"/>
      <c r="T71" s="67"/>
      <c r="U71" s="67"/>
    </row>
    <row r="72" spans="2:21" s="2" customFormat="1" ht="37.9" customHeight="1" x14ac:dyDescent="0.2">
      <c r="B72" s="29" t="s">
        <v>27</v>
      </c>
      <c r="C72" s="13" t="s">
        <v>28</v>
      </c>
      <c r="D72" s="29" t="s">
        <v>29</v>
      </c>
      <c r="E72" s="62"/>
      <c r="F72" s="13" t="s">
        <v>1</v>
      </c>
      <c r="G72" s="13" t="s">
        <v>6</v>
      </c>
      <c r="H72" s="13" t="s">
        <v>2</v>
      </c>
      <c r="I72" s="13" t="s">
        <v>3</v>
      </c>
      <c r="J72" s="13" t="s">
        <v>5</v>
      </c>
      <c r="K72" s="13" t="s">
        <v>41</v>
      </c>
      <c r="L72" s="13" t="s">
        <v>0</v>
      </c>
      <c r="M72" s="30" t="s">
        <v>4</v>
      </c>
      <c r="N72" s="13" t="s">
        <v>7</v>
      </c>
      <c r="O72" s="68" t="s">
        <v>8</v>
      </c>
      <c r="P72" s="31" t="s">
        <v>9</v>
      </c>
      <c r="Q72" s="31" t="s">
        <v>23</v>
      </c>
      <c r="R72" s="31" t="s">
        <v>35</v>
      </c>
      <c r="S72" s="31" t="s">
        <v>21</v>
      </c>
      <c r="T72" s="31" t="s">
        <v>34</v>
      </c>
      <c r="U72" s="31" t="s">
        <v>20</v>
      </c>
    </row>
    <row r="73" spans="2:21" x14ac:dyDescent="0.2">
      <c r="B73" s="28"/>
      <c r="C73" s="9" t="s">
        <v>198</v>
      </c>
      <c r="D73" s="9"/>
      <c r="E73" s="38"/>
      <c r="F73" s="9" t="s">
        <v>199</v>
      </c>
      <c r="G73" s="14"/>
      <c r="H73" s="9" t="s">
        <v>200</v>
      </c>
      <c r="I73" s="9" t="s">
        <v>200</v>
      </c>
      <c r="J73" s="9" t="s">
        <v>54</v>
      </c>
      <c r="K73" s="9" t="s">
        <v>201</v>
      </c>
      <c r="L73" s="9" t="s">
        <v>55</v>
      </c>
      <c r="M73" s="28">
        <v>72</v>
      </c>
      <c r="N73" s="9" t="s">
        <v>71</v>
      </c>
      <c r="O73" s="69">
        <v>25117124</v>
      </c>
      <c r="P73" s="69">
        <v>1221182</v>
      </c>
      <c r="Q73" s="69">
        <v>1221182</v>
      </c>
      <c r="R73" s="69">
        <f>Q73*10</f>
        <v>12211820</v>
      </c>
      <c r="S73" s="69">
        <v>4000000</v>
      </c>
      <c r="T73" s="69">
        <v>0</v>
      </c>
      <c r="U73" s="69">
        <v>2500000</v>
      </c>
    </row>
    <row r="74" spans="2:21" ht="25.5" customHeight="1" x14ac:dyDescent="0.2"/>
    <row r="76" spans="2:21" x14ac:dyDescent="0.2">
      <c r="K76" s="16"/>
    </row>
    <row r="77" spans="2:21" x14ac:dyDescent="0.2">
      <c r="K77" s="16"/>
    </row>
    <row r="78" spans="2:21" x14ac:dyDescent="0.2">
      <c r="K78" s="16"/>
    </row>
    <row r="79" spans="2:21" x14ac:dyDescent="0.2">
      <c r="K79" s="16"/>
    </row>
    <row r="80" spans="2:21" s="153" customFormat="1" ht="28.5" customHeight="1" x14ac:dyDescent="0.25">
      <c r="B80" s="152"/>
      <c r="D80" s="152"/>
      <c r="E80" s="154"/>
      <c r="H80" s="200" t="s">
        <v>3</v>
      </c>
      <c r="I80" s="200" t="s">
        <v>40</v>
      </c>
      <c r="J80" s="155" t="s">
        <v>37</v>
      </c>
      <c r="K80" s="152"/>
      <c r="M80" s="152"/>
      <c r="O80" s="82" t="s">
        <v>43</v>
      </c>
      <c r="P80" s="82" t="s">
        <v>44</v>
      </c>
      <c r="Q80" s="82" t="s">
        <v>45</v>
      </c>
    </row>
    <row r="81" spans="8:17" ht="15" x14ac:dyDescent="0.25">
      <c r="H81" s="201" t="s">
        <v>155</v>
      </c>
      <c r="I81" s="202">
        <v>2</v>
      </c>
      <c r="J81" s="199">
        <v>0</v>
      </c>
      <c r="K81" s="16"/>
      <c r="O81" s="83" t="s">
        <v>19</v>
      </c>
      <c r="P81" s="96">
        <f>M24+M28+M31</f>
        <v>292</v>
      </c>
      <c r="Q81" s="96">
        <v>3</v>
      </c>
    </row>
    <row r="82" spans="8:17" ht="15" x14ac:dyDescent="0.25">
      <c r="H82" s="201" t="s">
        <v>79</v>
      </c>
      <c r="I82" s="202">
        <v>1</v>
      </c>
      <c r="J82" s="199">
        <v>1</v>
      </c>
      <c r="K82" s="16"/>
      <c r="O82" s="84" t="s">
        <v>22</v>
      </c>
      <c r="P82" s="97">
        <f>M44+M45+M46+M47+M48+M49+M53+M62</f>
        <v>1041</v>
      </c>
      <c r="Q82" s="97">
        <v>8</v>
      </c>
    </row>
    <row r="83" spans="8:17" ht="15" x14ac:dyDescent="0.25">
      <c r="H83" s="201" t="s">
        <v>17</v>
      </c>
      <c r="I83" s="202">
        <v>2</v>
      </c>
      <c r="J83" s="199">
        <v>0</v>
      </c>
      <c r="K83" s="16"/>
      <c r="O83" s="85" t="s">
        <v>46</v>
      </c>
      <c r="P83" s="98">
        <f>SUM(P81:P82)</f>
        <v>1333</v>
      </c>
      <c r="Q83" s="98">
        <f>Q81+Q82</f>
        <v>11</v>
      </c>
    </row>
    <row r="84" spans="8:17" ht="15" x14ac:dyDescent="0.25">
      <c r="H84" s="201" t="s">
        <v>156</v>
      </c>
      <c r="I84" s="202">
        <v>1</v>
      </c>
      <c r="J84" s="199">
        <v>0</v>
      </c>
      <c r="K84" s="16"/>
    </row>
    <row r="85" spans="8:17" ht="15" x14ac:dyDescent="0.25">
      <c r="H85" s="201" t="s">
        <v>13</v>
      </c>
      <c r="I85" s="202">
        <v>4</v>
      </c>
      <c r="J85" s="199">
        <v>1</v>
      </c>
      <c r="K85" s="16"/>
    </row>
    <row r="86" spans="8:17" ht="15" x14ac:dyDescent="0.25">
      <c r="H86" s="201" t="s">
        <v>64</v>
      </c>
      <c r="I86" s="202">
        <v>1</v>
      </c>
      <c r="J86" s="199">
        <v>0</v>
      </c>
      <c r="K86" s="16"/>
    </row>
    <row r="87" spans="8:17" ht="15" x14ac:dyDescent="0.25">
      <c r="H87" s="201" t="s">
        <v>12</v>
      </c>
      <c r="I87" s="202">
        <v>8</v>
      </c>
      <c r="J87" s="199">
        <v>1</v>
      </c>
      <c r="K87" s="16"/>
    </row>
    <row r="88" spans="8:17" ht="15" x14ac:dyDescent="0.25">
      <c r="H88" s="201" t="s">
        <v>143</v>
      </c>
      <c r="I88" s="202">
        <v>1</v>
      </c>
      <c r="J88" s="199">
        <v>1</v>
      </c>
      <c r="K88" s="16"/>
    </row>
    <row r="89" spans="8:17" ht="15" x14ac:dyDescent="0.25">
      <c r="H89" s="201" t="s">
        <v>67</v>
      </c>
      <c r="I89" s="202">
        <v>2</v>
      </c>
      <c r="J89" s="199">
        <v>0</v>
      </c>
      <c r="K89" s="63"/>
    </row>
    <row r="90" spans="8:17" ht="15" x14ac:dyDescent="0.25">
      <c r="H90" s="201" t="s">
        <v>91</v>
      </c>
      <c r="I90" s="202">
        <v>2</v>
      </c>
      <c r="J90" s="199">
        <v>0</v>
      </c>
    </row>
    <row r="91" spans="8:17" ht="15" x14ac:dyDescent="0.25">
      <c r="H91" s="201" t="s">
        <v>11</v>
      </c>
      <c r="I91" s="202">
        <v>2</v>
      </c>
      <c r="J91" s="199">
        <v>2</v>
      </c>
    </row>
    <row r="92" spans="8:17" ht="15" x14ac:dyDescent="0.25">
      <c r="H92" s="201" t="s">
        <v>68</v>
      </c>
      <c r="I92" s="202">
        <v>1</v>
      </c>
      <c r="J92" s="199">
        <v>0</v>
      </c>
    </row>
    <row r="93" spans="8:17" ht="15" x14ac:dyDescent="0.25">
      <c r="H93" s="201" t="s">
        <v>135</v>
      </c>
      <c r="I93" s="202">
        <v>1</v>
      </c>
      <c r="J93" s="199">
        <v>1</v>
      </c>
    </row>
    <row r="94" spans="8:17" ht="15" x14ac:dyDescent="0.25">
      <c r="H94" s="201" t="s">
        <v>171</v>
      </c>
      <c r="I94" s="202">
        <v>2</v>
      </c>
      <c r="J94" s="199">
        <v>0</v>
      </c>
    </row>
    <row r="95" spans="8:17" ht="15" x14ac:dyDescent="0.25">
      <c r="H95" s="201" t="s">
        <v>78</v>
      </c>
      <c r="I95" s="202">
        <v>1</v>
      </c>
      <c r="J95" s="199">
        <v>1</v>
      </c>
    </row>
    <row r="96" spans="8:17" ht="15" x14ac:dyDescent="0.25">
      <c r="H96" s="201" t="s">
        <v>65</v>
      </c>
      <c r="I96" s="202">
        <v>1</v>
      </c>
      <c r="J96" s="199">
        <v>1</v>
      </c>
    </row>
    <row r="97" spans="8:10" ht="15" x14ac:dyDescent="0.25">
      <c r="H97" s="201" t="s">
        <v>157</v>
      </c>
      <c r="I97" s="202">
        <v>1</v>
      </c>
      <c r="J97" s="199">
        <v>0</v>
      </c>
    </row>
    <row r="98" spans="8:10" ht="15" x14ac:dyDescent="0.25">
      <c r="H98" s="201" t="s">
        <v>16</v>
      </c>
      <c r="I98" s="202">
        <v>1</v>
      </c>
      <c r="J98" s="199">
        <v>0</v>
      </c>
    </row>
    <row r="99" spans="8:10" ht="15" x14ac:dyDescent="0.25">
      <c r="H99" s="201" t="s">
        <v>66</v>
      </c>
      <c r="I99" s="202">
        <v>1</v>
      </c>
      <c r="J99" s="199">
        <v>0</v>
      </c>
    </row>
    <row r="100" spans="8:10" ht="15" x14ac:dyDescent="0.25">
      <c r="H100" s="201" t="s">
        <v>15</v>
      </c>
      <c r="I100" s="202">
        <v>1</v>
      </c>
      <c r="J100" s="199">
        <v>0</v>
      </c>
    </row>
    <row r="101" spans="8:10" ht="15" x14ac:dyDescent="0.25">
      <c r="H101" s="201" t="s">
        <v>123</v>
      </c>
      <c r="I101" s="202">
        <v>1</v>
      </c>
      <c r="J101" s="199">
        <v>1</v>
      </c>
    </row>
    <row r="102" spans="8:10" ht="15" x14ac:dyDescent="0.25">
      <c r="H102" s="201" t="s">
        <v>131</v>
      </c>
      <c r="I102" s="202">
        <v>2</v>
      </c>
      <c r="J102" s="199">
        <v>1</v>
      </c>
    </row>
  </sheetData>
  <sheetProtection algorithmName="SHA-512" hashValue="LgxacvKMrjkpGTo+9GNJ4cyZX+ihTdtbnhAXd3cM6FubdDGJJPiH3O0t+f74y3+vBykQKiy5BL/XZM1muHEPIg==" saltValue="gl1KIn+HH3+5fNYKDQE4vA==" spinCount="100000" sheet="1" objects="1" scenarios="1"/>
  <mergeCells count="4">
    <mergeCell ref="A4:N4"/>
    <mergeCell ref="P7:S7"/>
    <mergeCell ref="O39:P41"/>
    <mergeCell ref="O66:P68"/>
  </mergeCells>
  <hyperlinks>
    <hyperlink ref="G12" r:id="rId1" xr:uid="{C3057E59-F851-43D2-B70E-9C0228D0D9D7}"/>
    <hyperlink ref="G13" r:id="rId2" xr:uid="{31F2F8F7-4721-4B3C-B19C-950D8003BE2C}"/>
    <hyperlink ref="G15" r:id="rId3" xr:uid="{12009EB0-59ED-47A8-8031-A9CBC505B9B3}"/>
    <hyperlink ref="G16" r:id="rId4" xr:uid="{23851579-74C8-4F49-9952-58564A559AC7}"/>
    <hyperlink ref="G20" r:id="rId5" xr:uid="{2867481B-1339-45DE-BA82-803359474C9D}"/>
    <hyperlink ref="G23" r:id="rId6" xr:uid="{A6B986A2-282F-4745-9A47-E0B31A68BF86}"/>
    <hyperlink ref="G24" r:id="rId7" xr:uid="{57253CEA-CDBF-43CD-B292-DB0C0A3233F5}"/>
    <hyperlink ref="G25" r:id="rId8" xr:uid="{796D1C57-A041-44D2-B32F-BD035BE91C8E}"/>
    <hyperlink ref="G26" r:id="rId9" xr:uid="{609F0CFE-6134-4407-B50D-D367F2B3C114}"/>
    <hyperlink ref="G27" r:id="rId10" xr:uid="{208FFC77-7B7A-4554-AA57-CAB87AC3A96C}"/>
    <hyperlink ref="G28" r:id="rId11" xr:uid="{C2120C66-5B82-4DA8-BB38-0C17BAE952CD}"/>
    <hyperlink ref="G29" r:id="rId12" xr:uid="{E3D1F406-0A05-4137-9B45-FA49A1EA6658}"/>
    <hyperlink ref="G30" r:id="rId13" xr:uid="{3B45DB8F-D267-4D48-9C21-9E1A6D6C8C34}"/>
    <hyperlink ref="G31" r:id="rId14" xr:uid="{7EA5DF56-3DA5-457A-8370-9624C75BA67B}"/>
    <hyperlink ref="G32" r:id="rId15" xr:uid="{3C9FE25D-44A9-4134-AE6E-ADF1F1BD020E}"/>
    <hyperlink ref="G33" r:id="rId16" xr:uid="{0D7F9AE4-0D01-4508-92FF-2DA99839BBD6}"/>
    <hyperlink ref="G34" r:id="rId17" xr:uid="{5E9BA1FC-C6DB-49BB-B43F-D9C1CCE5EF1A}"/>
    <hyperlink ref="G35" r:id="rId18" xr:uid="{AD7379F1-F797-4242-9712-5D29FC26735D}"/>
    <hyperlink ref="G36" r:id="rId19" xr:uid="{E3A7AD53-7FAC-4B84-BB1A-667B89832AED}"/>
    <hyperlink ref="G37" r:id="rId20" xr:uid="{76211C05-9FD6-40E5-B997-4500E0405114}"/>
    <hyperlink ref="G44" r:id="rId21" xr:uid="{9DFACF75-A73B-49C7-BD37-BCBBDB945EDA}"/>
    <hyperlink ref="G45" r:id="rId22" xr:uid="{E64AD9AB-B148-4B5A-BEFD-56EDF3214612}"/>
    <hyperlink ref="G46" r:id="rId23" xr:uid="{EC43A1D5-E270-4187-9A50-78B60F183C86}"/>
    <hyperlink ref="G47" r:id="rId24" xr:uid="{EE68732D-4ED1-422C-A2D6-F4E48E614924}"/>
    <hyperlink ref="G48" r:id="rId25" xr:uid="{058E2FA0-DC3A-4601-9A39-53F6A4E27D50}"/>
    <hyperlink ref="G49" r:id="rId26" xr:uid="{3607DCA4-32A7-4051-801A-777FBF2D60F1}"/>
    <hyperlink ref="G50" r:id="rId27" xr:uid="{850B9211-B745-4533-AFA2-7C8E20C13E70}"/>
    <hyperlink ref="G51" r:id="rId28" xr:uid="{310DF9B7-BD4E-4267-BCCB-464A8EF37CB5}"/>
    <hyperlink ref="G52" r:id="rId29" xr:uid="{7A1417EB-319D-4BEB-A798-43DD54A37C0D}"/>
    <hyperlink ref="G53" r:id="rId30" xr:uid="{8E783A18-778B-4175-88E6-11CB7D70BB7D}"/>
    <hyperlink ref="G54" r:id="rId31" xr:uid="{4E3E4A59-2E81-4F0B-9E7F-B2818AA0F193}"/>
    <hyperlink ref="G55" r:id="rId32" xr:uid="{5A91BF2C-954F-424E-AAC6-BB7D1679E772}"/>
    <hyperlink ref="G56" r:id="rId33" xr:uid="{89123163-E4DB-4B6B-A42C-81774D4BA3D0}"/>
    <hyperlink ref="G57" r:id="rId34" xr:uid="{2424A31C-C1FF-46F8-93A9-4048B2E198E6}"/>
    <hyperlink ref="G58" r:id="rId35" xr:uid="{5D4C6042-8770-4670-94A1-257B38221C40}"/>
    <hyperlink ref="G59" r:id="rId36" xr:uid="{769048C5-96F0-45CE-A628-D5DB3C17CD96}"/>
    <hyperlink ref="G60" r:id="rId37" xr:uid="{65E40F85-7FD9-4641-AB8E-CEB0CDAE5B4B}"/>
    <hyperlink ref="G61" r:id="rId38" xr:uid="{9260B50C-82AF-4E01-A408-99B043026BCE}"/>
    <hyperlink ref="G62" r:id="rId39" xr:uid="{09FE16CA-43CB-486C-8294-098F6B2C89CD}"/>
    <hyperlink ref="G63" r:id="rId40" xr:uid="{ACCBA96C-7342-40CC-BBF2-17E9EEB9B18C}"/>
    <hyperlink ref="G64" r:id="rId41" xr:uid="{A9A21A9F-7B61-4DD3-893B-68575DF02F8E}"/>
    <hyperlink ref="G14" r:id="rId42" xr:uid="{ABC15CD7-A198-4245-9C4F-AE859815DD4D}"/>
    <hyperlink ref="G21" r:id="rId43" xr:uid="{CF364EE6-8E9C-44E9-BD86-59E219A72656}"/>
    <hyperlink ref="G22" r:id="rId44" xr:uid="{CF0D7CD9-B425-47AE-95AD-783F51694FF5}"/>
  </hyperlinks>
  <printOptions horizontalCentered="1"/>
  <pageMargins left="0.7" right="0.7" top="0.75" bottom="0.75" header="0.3" footer="0.3"/>
  <pageSetup paperSize="3" scale="53" fitToHeight="0" orientation="landscape" r:id="rId45"/>
  <headerFooter>
    <oddFooter>Page &amp;P of &amp;N</oddFooter>
  </headerFooter>
  <drawing r:id="rId4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65E5-01CE-4F4A-99D7-488E696BFE9A}">
  <sheetPr>
    <pageSetUpPr fitToPage="1"/>
  </sheetPr>
  <dimension ref="A1:T103"/>
  <sheetViews>
    <sheetView showGridLines="0" zoomScale="80" zoomScaleNormal="80" zoomScaleSheetLayoutView="100" workbookViewId="0">
      <selection activeCell="T87" sqref="T87"/>
    </sheetView>
  </sheetViews>
  <sheetFormatPr defaultColWidth="9.140625" defaultRowHeight="12.75" x14ac:dyDescent="0.2"/>
  <cols>
    <col min="1" max="1" width="2.85546875" style="1" customWidth="1"/>
    <col min="2" max="2" width="8.85546875" style="16" customWidth="1"/>
    <col min="3" max="3" width="8.5703125" style="42" hidden="1" customWidth="1"/>
    <col min="4" max="4" width="29.42578125" style="1" customWidth="1"/>
    <col min="5" max="5" width="14.140625" style="1" customWidth="1"/>
    <col min="6" max="6" width="28.7109375" style="1" customWidth="1"/>
    <col min="7" max="7" width="11.140625" style="24" customWidth="1"/>
    <col min="8" max="8" width="16.7109375" style="1" customWidth="1"/>
    <col min="9" max="10" width="14.140625" style="1" customWidth="1"/>
    <col min="11" max="11" width="17.42578125" style="1" customWidth="1"/>
    <col min="12" max="19" width="12.42578125" style="1" customWidth="1"/>
    <col min="20" max="20" width="52.28515625" style="1" bestFit="1" customWidth="1"/>
    <col min="21" max="16384" width="9.140625" style="1"/>
  </cols>
  <sheetData>
    <row r="1" spans="1:20" x14ac:dyDescent="0.2">
      <c r="A1" s="46"/>
      <c r="B1" s="46"/>
      <c r="C1" s="46"/>
      <c r="D1" s="46"/>
      <c r="E1" s="46"/>
      <c r="F1" s="46"/>
      <c r="G1" s="46"/>
    </row>
    <row r="2" spans="1:20" ht="8.25" customHeight="1" x14ac:dyDescent="0.2">
      <c r="A2" s="46"/>
      <c r="B2" s="46"/>
      <c r="C2" s="46"/>
      <c r="D2" s="46"/>
      <c r="E2" s="46"/>
      <c r="F2" s="46"/>
      <c r="G2" s="46"/>
    </row>
    <row r="3" spans="1:20" ht="40.15" customHeight="1" x14ac:dyDescent="0.2">
      <c r="A3" s="45"/>
      <c r="B3" s="45"/>
      <c r="C3" s="45"/>
      <c r="D3" s="45"/>
      <c r="E3" s="45"/>
      <c r="F3" s="45"/>
      <c r="G3" s="45"/>
    </row>
    <row r="4" spans="1:20" ht="6.75" customHeight="1" x14ac:dyDescent="0.2">
      <c r="B4" s="1"/>
      <c r="C4" s="1"/>
      <c r="G4" s="1"/>
    </row>
    <row r="5" spans="1:20" ht="18.75" customHeight="1" x14ac:dyDescent="0.25">
      <c r="B5" s="18" t="s">
        <v>51</v>
      </c>
      <c r="C5" s="32"/>
    </row>
    <row r="6" spans="1:20" s="2" customFormat="1" ht="6" customHeight="1" x14ac:dyDescent="0.2">
      <c r="B6" s="19"/>
      <c r="C6" s="33"/>
      <c r="G6" s="25"/>
    </row>
    <row r="7" spans="1:20" s="49" customFormat="1" ht="15" customHeight="1" x14ac:dyDescent="0.2">
      <c r="B7" s="50" t="s">
        <v>24</v>
      </c>
      <c r="C7" s="52"/>
      <c r="D7" s="51"/>
      <c r="E7" s="51"/>
      <c r="F7" s="51"/>
      <c r="G7" s="49" t="s">
        <v>113</v>
      </c>
      <c r="L7" s="49" t="s">
        <v>114</v>
      </c>
      <c r="M7" s="54"/>
      <c r="T7" s="49" t="s">
        <v>111</v>
      </c>
    </row>
    <row r="8" spans="1:20" s="4" customFormat="1" ht="4.9000000000000004" customHeight="1" x14ac:dyDescent="0.2">
      <c r="B8" s="131"/>
      <c r="C8" s="132"/>
      <c r="D8" s="133"/>
      <c r="E8" s="133"/>
      <c r="F8" s="133"/>
      <c r="G8" s="106"/>
      <c r="H8" s="107"/>
      <c r="I8" s="108"/>
      <c r="J8" s="108"/>
      <c r="K8" s="108"/>
      <c r="L8" s="109"/>
      <c r="M8" s="109"/>
      <c r="N8" s="109"/>
      <c r="O8" s="110"/>
      <c r="P8" s="110"/>
      <c r="Q8" s="110"/>
      <c r="R8" s="110"/>
      <c r="S8" s="110"/>
      <c r="T8" s="113"/>
    </row>
    <row r="9" spans="1:20" s="4" customFormat="1" ht="4.9000000000000004" customHeight="1" x14ac:dyDescent="0.2">
      <c r="B9" s="21"/>
      <c r="C9" s="35"/>
      <c r="D9" s="5"/>
      <c r="E9" s="5"/>
      <c r="F9" s="5"/>
      <c r="G9" s="27"/>
      <c r="H9" s="5"/>
      <c r="I9" s="5"/>
      <c r="J9" s="6"/>
      <c r="K9" s="6"/>
      <c r="L9" s="6"/>
      <c r="M9" s="6"/>
      <c r="N9" s="6"/>
    </row>
    <row r="10" spans="1:20" ht="15" x14ac:dyDescent="0.2">
      <c r="B10" s="22" t="s">
        <v>96</v>
      </c>
      <c r="C10" s="36"/>
    </row>
    <row r="11" spans="1:20" s="2" customFormat="1" ht="39.6" customHeight="1" x14ac:dyDescent="0.2">
      <c r="B11" s="99" t="s">
        <v>27</v>
      </c>
      <c r="C11" s="100" t="s">
        <v>31</v>
      </c>
      <c r="D11" s="99" t="s">
        <v>1</v>
      </c>
      <c r="E11" s="99" t="s">
        <v>3</v>
      </c>
      <c r="F11" s="99" t="s">
        <v>5</v>
      </c>
      <c r="G11" s="111" t="s">
        <v>100</v>
      </c>
      <c r="H11" s="111" t="s">
        <v>97</v>
      </c>
      <c r="I11" s="111" t="s">
        <v>98</v>
      </c>
      <c r="J11" s="111" t="s">
        <v>101</v>
      </c>
      <c r="K11" s="112" t="s">
        <v>99</v>
      </c>
      <c r="L11" s="101" t="s">
        <v>102</v>
      </c>
      <c r="M11" s="101" t="s">
        <v>103</v>
      </c>
      <c r="N11" s="101" t="s">
        <v>104</v>
      </c>
      <c r="O11" s="101" t="s">
        <v>105</v>
      </c>
      <c r="P11" s="101" t="s">
        <v>106</v>
      </c>
      <c r="Q11" s="101" t="s">
        <v>107</v>
      </c>
      <c r="R11" s="101" t="s">
        <v>108</v>
      </c>
      <c r="S11" s="101" t="s">
        <v>109</v>
      </c>
      <c r="T11" s="105" t="s">
        <v>110</v>
      </c>
    </row>
    <row r="12" spans="1:20" ht="15" x14ac:dyDescent="0.25">
      <c r="B12" s="175">
        <v>1</v>
      </c>
      <c r="C12" s="102"/>
      <c r="D12" s="176" t="s">
        <v>120</v>
      </c>
      <c r="E12" s="177" t="s">
        <v>12</v>
      </c>
      <c r="F12" s="178" t="s">
        <v>57</v>
      </c>
      <c r="G12" s="179">
        <v>10</v>
      </c>
      <c r="H12" s="179">
        <v>20</v>
      </c>
      <c r="I12" s="179">
        <v>20</v>
      </c>
      <c r="J12" s="179">
        <v>10</v>
      </c>
      <c r="K12" s="180">
        <v>60</v>
      </c>
      <c r="L12" s="179">
        <v>0</v>
      </c>
      <c r="M12" s="181">
        <v>6507</v>
      </c>
      <c r="N12" s="181">
        <v>217</v>
      </c>
      <c r="O12" s="103">
        <v>4608.2950000000001</v>
      </c>
      <c r="P12" s="103">
        <v>0</v>
      </c>
      <c r="Q12" s="181">
        <v>322</v>
      </c>
      <c r="R12" s="181">
        <v>22.399349999999998</v>
      </c>
      <c r="S12" s="181">
        <v>10</v>
      </c>
      <c r="T12" s="182" t="s">
        <v>202</v>
      </c>
    </row>
    <row r="13" spans="1:20" ht="15" x14ac:dyDescent="0.25">
      <c r="B13" s="175">
        <v>2</v>
      </c>
      <c r="C13" s="102"/>
      <c r="D13" s="176" t="s">
        <v>164</v>
      </c>
      <c r="E13" s="178" t="s">
        <v>12</v>
      </c>
      <c r="F13" s="178" t="s">
        <v>57</v>
      </c>
      <c r="G13" s="179">
        <v>10</v>
      </c>
      <c r="H13" s="179">
        <v>20</v>
      </c>
      <c r="I13" s="179">
        <v>20</v>
      </c>
      <c r="J13" s="179">
        <v>10</v>
      </c>
      <c r="K13" s="180">
        <v>60</v>
      </c>
      <c r="L13" s="179">
        <v>0</v>
      </c>
      <c r="M13" s="104">
        <v>6507</v>
      </c>
      <c r="N13" s="104">
        <v>152</v>
      </c>
      <c r="O13" s="103">
        <v>6578.9470000000001</v>
      </c>
      <c r="P13" s="103">
        <v>0</v>
      </c>
      <c r="Q13" s="104">
        <v>240</v>
      </c>
      <c r="R13" s="104">
        <v>48.579439999999998</v>
      </c>
      <c r="S13" s="104">
        <v>0</v>
      </c>
      <c r="T13" s="104"/>
    </row>
    <row r="14" spans="1:20" ht="15" x14ac:dyDescent="0.25">
      <c r="B14" s="175">
        <v>3</v>
      </c>
      <c r="C14" s="102"/>
      <c r="D14" s="176" t="s">
        <v>61</v>
      </c>
      <c r="E14" s="178" t="s">
        <v>12</v>
      </c>
      <c r="F14" s="178" t="s">
        <v>57</v>
      </c>
      <c r="G14" s="179">
        <v>10</v>
      </c>
      <c r="H14" s="179">
        <v>20</v>
      </c>
      <c r="I14" s="179">
        <v>20</v>
      </c>
      <c r="J14" s="179">
        <v>10</v>
      </c>
      <c r="K14" s="180">
        <v>60</v>
      </c>
      <c r="L14" s="179">
        <v>0</v>
      </c>
      <c r="M14" s="104">
        <v>6507</v>
      </c>
      <c r="N14" s="104">
        <v>114</v>
      </c>
      <c r="O14" s="103">
        <v>8771.93</v>
      </c>
      <c r="P14" s="103">
        <v>0</v>
      </c>
      <c r="Q14" s="104">
        <v>186</v>
      </c>
      <c r="R14" s="104">
        <v>28.33306</v>
      </c>
      <c r="S14" s="104">
        <v>0</v>
      </c>
      <c r="T14" s="104"/>
    </row>
    <row r="15" spans="1:20" ht="15" x14ac:dyDescent="0.25">
      <c r="B15" s="175">
        <v>4</v>
      </c>
      <c r="C15" s="102"/>
      <c r="D15" s="176" t="s">
        <v>166</v>
      </c>
      <c r="E15" s="178" t="s">
        <v>12</v>
      </c>
      <c r="F15" s="178" t="s">
        <v>57</v>
      </c>
      <c r="G15" s="179">
        <v>10</v>
      </c>
      <c r="H15" s="179">
        <v>20</v>
      </c>
      <c r="I15" s="179">
        <v>20</v>
      </c>
      <c r="J15" s="179">
        <v>10</v>
      </c>
      <c r="K15" s="180">
        <v>60</v>
      </c>
      <c r="L15" s="179">
        <v>2</v>
      </c>
      <c r="M15" s="181">
        <v>6507</v>
      </c>
      <c r="N15" s="181">
        <v>370</v>
      </c>
      <c r="O15" s="103">
        <v>2702.703</v>
      </c>
      <c r="P15" s="103">
        <v>0</v>
      </c>
      <c r="Q15" s="181">
        <v>1200</v>
      </c>
      <c r="R15" s="181">
        <v>50.310270000000003</v>
      </c>
      <c r="S15" s="181">
        <v>0</v>
      </c>
      <c r="T15" s="181"/>
    </row>
    <row r="16" spans="1:20" ht="15" x14ac:dyDescent="0.25">
      <c r="B16" s="175">
        <v>5</v>
      </c>
      <c r="C16" s="102"/>
      <c r="D16" s="176" t="s">
        <v>167</v>
      </c>
      <c r="E16" s="178" t="s">
        <v>12</v>
      </c>
      <c r="F16" s="178" t="s">
        <v>57</v>
      </c>
      <c r="G16" s="179">
        <v>7</v>
      </c>
      <c r="H16" s="179">
        <v>20</v>
      </c>
      <c r="I16" s="179">
        <v>20</v>
      </c>
      <c r="J16" s="179">
        <v>10</v>
      </c>
      <c r="K16" s="180">
        <v>57</v>
      </c>
      <c r="L16" s="179">
        <v>1</v>
      </c>
      <c r="M16" s="104">
        <v>6507</v>
      </c>
      <c r="N16" s="104">
        <v>175</v>
      </c>
      <c r="O16" s="103">
        <v>5714.2860000000001</v>
      </c>
      <c r="P16" s="103">
        <v>0</v>
      </c>
      <c r="Q16" s="104">
        <v>286</v>
      </c>
      <c r="R16" s="104">
        <v>38.886920000000003</v>
      </c>
      <c r="S16" s="104">
        <v>0</v>
      </c>
      <c r="T16" s="104"/>
    </row>
    <row r="17" spans="2:20" s="4" customFormat="1" ht="12" x14ac:dyDescent="0.2">
      <c r="B17" s="21"/>
      <c r="C17" s="35"/>
      <c r="D17" s="5"/>
      <c r="E17" s="5"/>
      <c r="F17" s="5"/>
      <c r="G17" s="27"/>
      <c r="H17" s="65"/>
      <c r="I17" s="65"/>
      <c r="J17" s="66"/>
      <c r="K17" s="66"/>
      <c r="L17" s="66"/>
      <c r="M17" s="66"/>
      <c r="N17" s="66"/>
    </row>
    <row r="18" spans="2:20" ht="15" x14ac:dyDescent="0.2">
      <c r="B18" s="22" t="s">
        <v>112</v>
      </c>
      <c r="C18" s="36"/>
      <c r="H18" s="67"/>
      <c r="I18" s="67"/>
      <c r="J18" s="67"/>
      <c r="K18" s="67"/>
      <c r="L18" s="67"/>
      <c r="M18" s="67"/>
      <c r="N18" s="67"/>
      <c r="Q18" s="67"/>
    </row>
    <row r="19" spans="2:20" s="2" customFormat="1" ht="39.6" customHeight="1" x14ac:dyDescent="0.2">
      <c r="B19" s="13" t="s">
        <v>27</v>
      </c>
      <c r="C19" s="37" t="s">
        <v>31</v>
      </c>
      <c r="D19" s="13" t="s">
        <v>1</v>
      </c>
      <c r="E19" s="13" t="s">
        <v>3</v>
      </c>
      <c r="F19" s="13" t="s">
        <v>5</v>
      </c>
      <c r="G19" s="114" t="s">
        <v>100</v>
      </c>
      <c r="H19" s="114" t="s">
        <v>97</v>
      </c>
      <c r="I19" s="114" t="s">
        <v>98</v>
      </c>
      <c r="J19" s="114" t="s">
        <v>101</v>
      </c>
      <c r="K19" s="115" t="s">
        <v>99</v>
      </c>
      <c r="L19" s="116" t="s">
        <v>102</v>
      </c>
      <c r="M19" s="116" t="s">
        <v>103</v>
      </c>
      <c r="N19" s="116" t="s">
        <v>104</v>
      </c>
      <c r="O19" s="116" t="s">
        <v>105</v>
      </c>
      <c r="P19" s="116" t="s">
        <v>106</v>
      </c>
      <c r="Q19" s="116" t="s">
        <v>107</v>
      </c>
      <c r="R19" s="116" t="s">
        <v>108</v>
      </c>
      <c r="S19" s="116" t="s">
        <v>109</v>
      </c>
      <c r="T19" s="117" t="s">
        <v>110</v>
      </c>
    </row>
    <row r="20" spans="2:20" ht="15" x14ac:dyDescent="0.25">
      <c r="B20" s="9">
        <v>1</v>
      </c>
      <c r="C20" s="43"/>
      <c r="D20" s="118" t="s">
        <v>141</v>
      </c>
      <c r="E20" s="118" t="s">
        <v>143</v>
      </c>
      <c r="F20" s="173" t="s">
        <v>53</v>
      </c>
      <c r="G20" s="119">
        <v>10</v>
      </c>
      <c r="H20" s="119">
        <v>20</v>
      </c>
      <c r="I20" s="119">
        <v>20</v>
      </c>
      <c r="J20" s="119">
        <v>10</v>
      </c>
      <c r="K20" s="120">
        <v>60</v>
      </c>
      <c r="L20" s="119">
        <v>0</v>
      </c>
      <c r="M20" s="121">
        <v>0</v>
      </c>
      <c r="N20" s="121">
        <v>135</v>
      </c>
      <c r="O20" s="122">
        <v>9259.259</v>
      </c>
      <c r="P20" s="122">
        <v>29629.63</v>
      </c>
      <c r="Q20" s="121">
        <v>181</v>
      </c>
      <c r="R20" s="121">
        <v>22</v>
      </c>
      <c r="S20" s="121">
        <v>0</v>
      </c>
      <c r="T20" s="150"/>
    </row>
    <row r="21" spans="2:20" ht="15" x14ac:dyDescent="0.25">
      <c r="B21" s="9">
        <v>2</v>
      </c>
      <c r="C21" s="43"/>
      <c r="D21" s="118" t="s">
        <v>129</v>
      </c>
      <c r="E21" s="118" t="s">
        <v>131</v>
      </c>
      <c r="F21" s="173" t="s">
        <v>54</v>
      </c>
      <c r="G21" s="119">
        <v>10</v>
      </c>
      <c r="H21" s="119">
        <v>20</v>
      </c>
      <c r="I21" s="119">
        <v>20</v>
      </c>
      <c r="J21" s="119">
        <v>10</v>
      </c>
      <c r="K21" s="120">
        <v>60</v>
      </c>
      <c r="L21" s="119">
        <v>0</v>
      </c>
      <c r="M21" s="121">
        <v>0</v>
      </c>
      <c r="N21" s="121">
        <v>87</v>
      </c>
      <c r="O21" s="122">
        <v>14300</v>
      </c>
      <c r="P21" s="122">
        <v>45429.68</v>
      </c>
      <c r="Q21" s="121">
        <v>159</v>
      </c>
      <c r="R21" s="121">
        <v>65.830749999999995</v>
      </c>
      <c r="S21" s="121">
        <v>0</v>
      </c>
      <c r="T21" s="150"/>
    </row>
    <row r="22" spans="2:20" ht="15" x14ac:dyDescent="0.25">
      <c r="B22" s="9">
        <v>3</v>
      </c>
      <c r="C22" s="43"/>
      <c r="D22" s="118" t="s">
        <v>149</v>
      </c>
      <c r="E22" s="118" t="s">
        <v>156</v>
      </c>
      <c r="F22" s="173" t="s">
        <v>53</v>
      </c>
      <c r="G22" s="119">
        <v>10</v>
      </c>
      <c r="H22" s="119">
        <v>20</v>
      </c>
      <c r="I22" s="119">
        <v>20</v>
      </c>
      <c r="J22" s="119">
        <v>10</v>
      </c>
      <c r="K22" s="120">
        <v>60</v>
      </c>
      <c r="L22" s="119">
        <v>0</v>
      </c>
      <c r="M22" s="121">
        <v>0</v>
      </c>
      <c r="N22" s="121">
        <v>80</v>
      </c>
      <c r="O22" s="122">
        <v>15625</v>
      </c>
      <c r="P22" s="122">
        <v>49999.98</v>
      </c>
      <c r="Q22" s="121">
        <v>120</v>
      </c>
      <c r="R22" s="121">
        <v>42.22</v>
      </c>
      <c r="S22" s="121">
        <v>0</v>
      </c>
      <c r="T22" s="150"/>
    </row>
    <row r="23" spans="2:20" ht="15" x14ac:dyDescent="0.25">
      <c r="B23" s="9">
        <v>4</v>
      </c>
      <c r="C23" s="43"/>
      <c r="D23" s="118" t="s">
        <v>150</v>
      </c>
      <c r="E23" s="118" t="s">
        <v>131</v>
      </c>
      <c r="F23" s="173" t="s">
        <v>53</v>
      </c>
      <c r="G23" s="119">
        <v>10</v>
      </c>
      <c r="H23" s="119">
        <v>20</v>
      </c>
      <c r="I23" s="119">
        <v>20</v>
      </c>
      <c r="J23" s="119">
        <v>10</v>
      </c>
      <c r="K23" s="120">
        <v>60</v>
      </c>
      <c r="L23" s="119">
        <v>0</v>
      </c>
      <c r="M23" s="121">
        <v>0</v>
      </c>
      <c r="N23" s="121">
        <v>78</v>
      </c>
      <c r="O23" s="122">
        <v>14600.01</v>
      </c>
      <c r="P23" s="122">
        <v>51282.05</v>
      </c>
      <c r="Q23" s="121">
        <v>108</v>
      </c>
      <c r="R23" s="121">
        <v>65.830749999999995</v>
      </c>
      <c r="S23" s="121">
        <v>0</v>
      </c>
      <c r="T23" s="150"/>
    </row>
    <row r="24" spans="2:20" ht="15" x14ac:dyDescent="0.25">
      <c r="B24" s="9">
        <v>5</v>
      </c>
      <c r="C24" s="43"/>
      <c r="D24" s="118" t="s">
        <v>152</v>
      </c>
      <c r="E24" s="118" t="s">
        <v>67</v>
      </c>
      <c r="F24" s="173" t="s">
        <v>53</v>
      </c>
      <c r="G24" s="119">
        <v>10</v>
      </c>
      <c r="H24" s="119">
        <v>20</v>
      </c>
      <c r="I24" s="119">
        <v>20</v>
      </c>
      <c r="J24" s="119">
        <v>10</v>
      </c>
      <c r="K24" s="120">
        <v>60</v>
      </c>
      <c r="L24" s="119">
        <v>0</v>
      </c>
      <c r="M24" s="121">
        <v>0</v>
      </c>
      <c r="N24" s="121">
        <v>55</v>
      </c>
      <c r="O24" s="122">
        <v>12681.75</v>
      </c>
      <c r="P24" s="122">
        <v>72727.27</v>
      </c>
      <c r="Q24" s="121">
        <v>92</v>
      </c>
      <c r="R24" s="121">
        <v>53.37782</v>
      </c>
      <c r="S24" s="121">
        <v>0</v>
      </c>
      <c r="T24" s="150"/>
    </row>
    <row r="25" spans="2:20" ht="15" x14ac:dyDescent="0.25">
      <c r="B25" s="9">
        <v>6</v>
      </c>
      <c r="C25" s="43"/>
      <c r="D25" s="118" t="s">
        <v>153</v>
      </c>
      <c r="E25" s="118" t="s">
        <v>157</v>
      </c>
      <c r="F25" s="173" t="s">
        <v>53</v>
      </c>
      <c r="G25" s="119">
        <v>10</v>
      </c>
      <c r="H25" s="119">
        <v>20</v>
      </c>
      <c r="I25" s="119">
        <v>20</v>
      </c>
      <c r="J25" s="119">
        <v>10</v>
      </c>
      <c r="K25" s="120">
        <v>60</v>
      </c>
      <c r="L25" s="119">
        <v>0</v>
      </c>
      <c r="M25" s="123">
        <v>32</v>
      </c>
      <c r="N25" s="123">
        <v>131</v>
      </c>
      <c r="O25" s="122">
        <v>9541.9850000000006</v>
      </c>
      <c r="P25" s="122">
        <v>30534.35</v>
      </c>
      <c r="Q25" s="123">
        <v>150</v>
      </c>
      <c r="R25" s="123">
        <v>60.015320000000003</v>
      </c>
      <c r="S25" s="123">
        <v>0</v>
      </c>
      <c r="T25" s="174"/>
    </row>
    <row r="26" spans="2:20" ht="15" x14ac:dyDescent="0.25">
      <c r="B26" s="9">
        <v>7</v>
      </c>
      <c r="C26" s="43"/>
      <c r="D26" s="118" t="s">
        <v>122</v>
      </c>
      <c r="E26" s="118" t="s">
        <v>123</v>
      </c>
      <c r="F26" s="173" t="s">
        <v>90</v>
      </c>
      <c r="G26" s="119">
        <v>10</v>
      </c>
      <c r="H26" s="119">
        <v>20</v>
      </c>
      <c r="I26" s="119">
        <v>20</v>
      </c>
      <c r="J26" s="119">
        <v>10</v>
      </c>
      <c r="K26" s="120">
        <v>60</v>
      </c>
      <c r="L26" s="119">
        <v>0</v>
      </c>
      <c r="M26" s="123">
        <v>85</v>
      </c>
      <c r="N26" s="123">
        <v>120</v>
      </c>
      <c r="O26" s="122">
        <v>8333.3330000000005</v>
      </c>
      <c r="P26" s="122">
        <v>0</v>
      </c>
      <c r="Q26" s="123">
        <v>150</v>
      </c>
      <c r="R26" s="123">
        <v>11.952249999999999</v>
      </c>
      <c r="S26" s="123">
        <v>0</v>
      </c>
      <c r="T26" s="174" t="s">
        <v>209</v>
      </c>
    </row>
    <row r="27" spans="2:20" s="124" customFormat="1" ht="15" x14ac:dyDescent="0.25">
      <c r="B27" s="125">
        <v>8</v>
      </c>
      <c r="C27" s="126"/>
      <c r="D27" s="118" t="s">
        <v>60</v>
      </c>
      <c r="E27" s="118" t="s">
        <v>16</v>
      </c>
      <c r="F27" s="118" t="s">
        <v>53</v>
      </c>
      <c r="G27" s="119">
        <v>10</v>
      </c>
      <c r="H27" s="119">
        <v>20</v>
      </c>
      <c r="I27" s="119">
        <v>20</v>
      </c>
      <c r="J27" s="119">
        <v>10</v>
      </c>
      <c r="K27" s="120">
        <v>60</v>
      </c>
      <c r="L27" s="119">
        <v>1</v>
      </c>
      <c r="M27" s="121">
        <v>57</v>
      </c>
      <c r="N27" s="121">
        <v>55</v>
      </c>
      <c r="O27" s="122">
        <v>16344.56</v>
      </c>
      <c r="P27" s="122">
        <v>72727.27</v>
      </c>
      <c r="Q27" s="121">
        <v>55</v>
      </c>
      <c r="R27" s="121">
        <v>46</v>
      </c>
      <c r="S27" s="121">
        <v>0</v>
      </c>
      <c r="T27" s="127"/>
    </row>
    <row r="28" spans="2:20" s="124" customFormat="1" ht="15" x14ac:dyDescent="0.25">
      <c r="B28" s="183"/>
      <c r="C28" s="184"/>
      <c r="D28" s="185"/>
      <c r="E28" s="185"/>
      <c r="F28" s="185"/>
      <c r="G28" s="186"/>
      <c r="H28" s="186"/>
      <c r="I28" s="186"/>
      <c r="J28" s="186"/>
      <c r="K28" s="187"/>
      <c r="L28" s="186"/>
      <c r="M28" s="188"/>
      <c r="N28" s="188"/>
      <c r="O28" s="189"/>
      <c r="P28" s="189"/>
      <c r="Q28" s="188"/>
      <c r="R28" s="188"/>
      <c r="S28" s="188"/>
    </row>
    <row r="29" spans="2:20" s="124" customFormat="1" ht="15" x14ac:dyDescent="0.2">
      <c r="B29" s="22" t="s">
        <v>172</v>
      </c>
      <c r="C29" s="36"/>
      <c r="D29" s="1"/>
      <c r="E29" s="1"/>
      <c r="F29" s="1"/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s="124" customFormat="1" ht="36" x14ac:dyDescent="0.2">
      <c r="B30" s="99" t="s">
        <v>27</v>
      </c>
      <c r="C30" s="100" t="s">
        <v>31</v>
      </c>
      <c r="D30" s="99" t="s">
        <v>1</v>
      </c>
      <c r="E30" s="99" t="s">
        <v>3</v>
      </c>
      <c r="F30" s="99" t="s">
        <v>5</v>
      </c>
      <c r="G30" s="111" t="s">
        <v>100</v>
      </c>
      <c r="H30" s="111" t="s">
        <v>97</v>
      </c>
      <c r="I30" s="111" t="s">
        <v>98</v>
      </c>
      <c r="J30" s="111" t="s">
        <v>101</v>
      </c>
      <c r="K30" s="112" t="s">
        <v>99</v>
      </c>
      <c r="L30" s="101" t="s">
        <v>102</v>
      </c>
      <c r="M30" s="101" t="s">
        <v>103</v>
      </c>
      <c r="N30" s="101" t="s">
        <v>104</v>
      </c>
      <c r="O30" s="101" t="s">
        <v>105</v>
      </c>
      <c r="P30" s="101" t="s">
        <v>106</v>
      </c>
      <c r="Q30" s="101" t="s">
        <v>107</v>
      </c>
      <c r="R30" s="101" t="s">
        <v>108</v>
      </c>
      <c r="S30" s="101" t="s">
        <v>109</v>
      </c>
      <c r="T30" s="105" t="s">
        <v>110</v>
      </c>
    </row>
    <row r="31" spans="2:20" s="124" customFormat="1" ht="15" x14ac:dyDescent="0.25">
      <c r="B31" s="9">
        <v>1</v>
      </c>
      <c r="C31" s="43"/>
      <c r="D31" s="118" t="s">
        <v>127</v>
      </c>
      <c r="E31" s="118" t="s">
        <v>65</v>
      </c>
      <c r="F31" s="173" t="s">
        <v>54</v>
      </c>
      <c r="G31" s="119">
        <v>10</v>
      </c>
      <c r="H31" s="119">
        <v>20</v>
      </c>
      <c r="I31" s="119">
        <v>20</v>
      </c>
      <c r="J31" s="119">
        <v>10</v>
      </c>
      <c r="K31" s="191">
        <v>60</v>
      </c>
      <c r="L31" s="119">
        <v>0</v>
      </c>
      <c r="M31" s="121">
        <v>0</v>
      </c>
      <c r="N31" s="121">
        <v>70</v>
      </c>
      <c r="O31" s="122">
        <v>17857.14</v>
      </c>
      <c r="P31" s="122">
        <v>57142.86</v>
      </c>
      <c r="Q31" s="121">
        <v>210</v>
      </c>
      <c r="R31" s="121">
        <v>22.151820000000001</v>
      </c>
      <c r="S31" s="121">
        <v>0</v>
      </c>
      <c r="T31" s="150" t="s">
        <v>203</v>
      </c>
    </row>
    <row r="32" spans="2:20" s="124" customFormat="1" ht="15" x14ac:dyDescent="0.25">
      <c r="B32" s="9">
        <v>2</v>
      </c>
      <c r="C32" s="43"/>
      <c r="D32" s="118" t="s">
        <v>125</v>
      </c>
      <c r="E32" s="118" t="s">
        <v>13</v>
      </c>
      <c r="F32" s="173" t="s">
        <v>57</v>
      </c>
      <c r="G32" s="119">
        <v>10</v>
      </c>
      <c r="H32" s="119">
        <v>10</v>
      </c>
      <c r="I32" s="119">
        <v>6</v>
      </c>
      <c r="J32" s="119">
        <v>10</v>
      </c>
      <c r="K32" s="191">
        <v>36</v>
      </c>
      <c r="L32" s="119">
        <v>1</v>
      </c>
      <c r="M32" s="121">
        <v>2104</v>
      </c>
      <c r="N32" s="121">
        <v>65</v>
      </c>
      <c r="O32" s="122">
        <v>15384.62</v>
      </c>
      <c r="P32" s="122">
        <v>0</v>
      </c>
      <c r="Q32" s="121">
        <v>195</v>
      </c>
      <c r="R32" s="121">
        <v>51.401229999999998</v>
      </c>
      <c r="S32" s="121">
        <v>0</v>
      </c>
      <c r="T32" s="150" t="s">
        <v>204</v>
      </c>
    </row>
    <row r="33" spans="2:20" s="124" customFormat="1" ht="15" x14ac:dyDescent="0.25">
      <c r="B33" s="183"/>
      <c r="C33" s="184"/>
      <c r="D33" s="185"/>
      <c r="E33" s="185"/>
      <c r="F33" s="185"/>
      <c r="G33" s="186"/>
      <c r="H33" s="186"/>
      <c r="I33" s="186"/>
      <c r="J33" s="186"/>
      <c r="K33" s="187"/>
      <c r="L33" s="186"/>
      <c r="M33" s="188"/>
      <c r="N33" s="188"/>
      <c r="O33" s="189"/>
      <c r="P33" s="189"/>
      <c r="Q33" s="188"/>
      <c r="R33" s="188"/>
      <c r="S33" s="188"/>
    </row>
    <row r="34" spans="2:20" x14ac:dyDescent="0.2">
      <c r="C34" s="39"/>
      <c r="D34" s="16"/>
      <c r="E34" s="16"/>
      <c r="F34" s="16"/>
      <c r="H34" s="72"/>
      <c r="I34" s="72"/>
      <c r="J34" s="72"/>
      <c r="K34" s="72"/>
      <c r="L34" s="72"/>
      <c r="M34" s="72"/>
      <c r="N34" s="72"/>
    </row>
    <row r="35" spans="2:20" ht="15" x14ac:dyDescent="0.2">
      <c r="B35" s="22" t="s">
        <v>173</v>
      </c>
      <c r="C35" s="40"/>
      <c r="H35" s="67"/>
      <c r="I35" s="67"/>
      <c r="J35" s="67"/>
      <c r="K35" s="128"/>
      <c r="L35" s="128"/>
      <c r="M35" s="128"/>
      <c r="N35" s="67"/>
    </row>
    <row r="36" spans="2:20" s="2" customFormat="1" ht="39.6" customHeight="1" x14ac:dyDescent="0.2">
      <c r="B36" s="13" t="s">
        <v>27</v>
      </c>
      <c r="C36" s="37" t="s">
        <v>31</v>
      </c>
      <c r="D36" s="13" t="s">
        <v>1</v>
      </c>
      <c r="E36" s="13" t="s">
        <v>3</v>
      </c>
      <c r="F36" s="13" t="s">
        <v>5</v>
      </c>
      <c r="G36" s="114" t="s">
        <v>100</v>
      </c>
      <c r="H36" s="114" t="s">
        <v>97</v>
      </c>
      <c r="I36" s="114" t="s">
        <v>98</v>
      </c>
      <c r="J36" s="114" t="s">
        <v>101</v>
      </c>
      <c r="K36" s="115" t="s">
        <v>99</v>
      </c>
      <c r="L36" s="116" t="s">
        <v>102</v>
      </c>
      <c r="M36" s="116" t="s">
        <v>103</v>
      </c>
      <c r="N36" s="116" t="s">
        <v>104</v>
      </c>
      <c r="O36" s="116" t="s">
        <v>105</v>
      </c>
      <c r="P36" s="116" t="s">
        <v>106</v>
      </c>
      <c r="Q36" s="116" t="s">
        <v>107</v>
      </c>
      <c r="R36" s="116" t="s">
        <v>108</v>
      </c>
      <c r="S36" s="116" t="s">
        <v>109</v>
      </c>
      <c r="T36" s="117" t="s">
        <v>110</v>
      </c>
    </row>
    <row r="37" spans="2:20" s="124" customFormat="1" ht="15" x14ac:dyDescent="0.25">
      <c r="B37" s="125">
        <v>1</v>
      </c>
      <c r="C37" s="126"/>
      <c r="D37" s="118" t="s">
        <v>144</v>
      </c>
      <c r="E37" s="118" t="s">
        <v>66</v>
      </c>
      <c r="F37" s="118" t="s">
        <v>54</v>
      </c>
      <c r="G37" s="119">
        <v>10</v>
      </c>
      <c r="H37" s="119">
        <v>20</v>
      </c>
      <c r="I37" s="119">
        <v>20</v>
      </c>
      <c r="J37" s="119">
        <v>10</v>
      </c>
      <c r="K37" s="120">
        <v>60</v>
      </c>
      <c r="L37" s="119">
        <v>0</v>
      </c>
      <c r="M37" s="121">
        <v>0</v>
      </c>
      <c r="N37" s="121">
        <v>180</v>
      </c>
      <c r="O37" s="122">
        <v>6944.4440000000004</v>
      </c>
      <c r="P37" s="122">
        <v>22222.22</v>
      </c>
      <c r="Q37" s="121">
        <v>336</v>
      </c>
      <c r="R37" s="121">
        <v>48.68224</v>
      </c>
      <c r="S37" s="121">
        <v>0</v>
      </c>
      <c r="T37" s="118"/>
    </row>
    <row r="38" spans="2:20" s="124" customFormat="1" ht="15" x14ac:dyDescent="0.25">
      <c r="B38" s="125">
        <v>2</v>
      </c>
      <c r="C38" s="126"/>
      <c r="D38" s="118" t="s">
        <v>59</v>
      </c>
      <c r="E38" s="118" t="s">
        <v>67</v>
      </c>
      <c r="F38" s="118" t="s">
        <v>54</v>
      </c>
      <c r="G38" s="119">
        <v>10</v>
      </c>
      <c r="H38" s="119">
        <v>20</v>
      </c>
      <c r="I38" s="119">
        <v>20</v>
      </c>
      <c r="J38" s="119">
        <v>10</v>
      </c>
      <c r="K38" s="120">
        <v>60</v>
      </c>
      <c r="L38" s="119">
        <v>0</v>
      </c>
      <c r="M38" s="121">
        <v>0</v>
      </c>
      <c r="N38" s="121">
        <v>151</v>
      </c>
      <c r="O38" s="122">
        <v>8270.8610000000008</v>
      </c>
      <c r="P38" s="122">
        <v>26324.5</v>
      </c>
      <c r="Q38" s="121">
        <v>318</v>
      </c>
      <c r="R38" s="121">
        <v>50.105789999999999</v>
      </c>
      <c r="S38" s="121">
        <v>0</v>
      </c>
      <c r="T38" s="118"/>
    </row>
    <row r="39" spans="2:20" s="124" customFormat="1" ht="15" x14ac:dyDescent="0.25">
      <c r="B39" s="125">
        <v>3</v>
      </c>
      <c r="C39" s="126"/>
      <c r="D39" s="118" t="s">
        <v>146</v>
      </c>
      <c r="E39" s="118" t="s">
        <v>155</v>
      </c>
      <c r="F39" s="118" t="s">
        <v>54</v>
      </c>
      <c r="G39" s="119">
        <v>10</v>
      </c>
      <c r="H39" s="119">
        <v>20</v>
      </c>
      <c r="I39" s="119">
        <v>20</v>
      </c>
      <c r="J39" s="119">
        <v>10</v>
      </c>
      <c r="K39" s="120">
        <v>60</v>
      </c>
      <c r="L39" s="119">
        <v>0</v>
      </c>
      <c r="M39" s="121">
        <v>0</v>
      </c>
      <c r="N39" s="121">
        <v>144</v>
      </c>
      <c r="O39" s="122">
        <v>8680.5560000000005</v>
      </c>
      <c r="P39" s="122">
        <v>20833.330000000002</v>
      </c>
      <c r="Q39" s="121">
        <v>312</v>
      </c>
      <c r="R39" s="121">
        <v>33.565579999999997</v>
      </c>
      <c r="S39" s="121">
        <v>0</v>
      </c>
      <c r="T39" s="118"/>
    </row>
    <row r="40" spans="2:20" s="124" customFormat="1" ht="15" x14ac:dyDescent="0.25">
      <c r="B40" s="125">
        <v>4</v>
      </c>
      <c r="C40" s="126"/>
      <c r="D40" s="118" t="s">
        <v>58</v>
      </c>
      <c r="E40" s="118" t="s">
        <v>91</v>
      </c>
      <c r="F40" s="118" t="s">
        <v>54</v>
      </c>
      <c r="G40" s="119">
        <v>10</v>
      </c>
      <c r="H40" s="119">
        <v>20</v>
      </c>
      <c r="I40" s="119">
        <v>20</v>
      </c>
      <c r="J40" s="119">
        <v>10</v>
      </c>
      <c r="K40" s="120">
        <v>60</v>
      </c>
      <c r="L40" s="119">
        <v>0</v>
      </c>
      <c r="M40" s="121">
        <v>0</v>
      </c>
      <c r="N40" s="121">
        <v>134</v>
      </c>
      <c r="O40" s="122">
        <v>9328.3580000000002</v>
      </c>
      <c r="P40" s="122">
        <v>29850.75</v>
      </c>
      <c r="Q40" s="121">
        <v>210</v>
      </c>
      <c r="R40" s="121">
        <v>53.369019999999999</v>
      </c>
      <c r="S40" s="121">
        <v>0</v>
      </c>
      <c r="T40" s="171"/>
    </row>
    <row r="41" spans="2:20" s="124" customFormat="1" ht="15" x14ac:dyDescent="0.25">
      <c r="B41" s="125">
        <v>5</v>
      </c>
      <c r="C41" s="126"/>
      <c r="D41" s="118" t="s">
        <v>132</v>
      </c>
      <c r="E41" s="118" t="s">
        <v>79</v>
      </c>
      <c r="F41" s="118" t="s">
        <v>57</v>
      </c>
      <c r="G41" s="119">
        <v>10</v>
      </c>
      <c r="H41" s="119">
        <v>20</v>
      </c>
      <c r="I41" s="119">
        <v>20</v>
      </c>
      <c r="J41" s="119">
        <v>10</v>
      </c>
      <c r="K41" s="120">
        <v>60</v>
      </c>
      <c r="L41" s="119">
        <v>0</v>
      </c>
      <c r="M41" s="123">
        <v>0</v>
      </c>
      <c r="N41" s="123">
        <v>120</v>
      </c>
      <c r="O41" s="122">
        <v>8333.3330000000005</v>
      </c>
      <c r="P41" s="122">
        <v>0</v>
      </c>
      <c r="Q41" s="123">
        <v>206</v>
      </c>
      <c r="R41" s="123">
        <v>48.082740000000001</v>
      </c>
      <c r="S41" s="123">
        <v>0</v>
      </c>
      <c r="T41" s="129"/>
    </row>
    <row r="42" spans="2:20" s="124" customFormat="1" ht="15" x14ac:dyDescent="0.25">
      <c r="B42" s="125">
        <v>6</v>
      </c>
      <c r="C42" s="126"/>
      <c r="D42" s="118" t="s">
        <v>148</v>
      </c>
      <c r="E42" s="118" t="s">
        <v>17</v>
      </c>
      <c r="F42" s="118" t="s">
        <v>53</v>
      </c>
      <c r="G42" s="119">
        <v>10</v>
      </c>
      <c r="H42" s="119">
        <v>20</v>
      </c>
      <c r="I42" s="119">
        <v>20</v>
      </c>
      <c r="J42" s="119">
        <v>10</v>
      </c>
      <c r="K42" s="120">
        <v>60</v>
      </c>
      <c r="L42" s="119">
        <v>0</v>
      </c>
      <c r="M42" s="121">
        <v>0</v>
      </c>
      <c r="N42" s="121">
        <v>91</v>
      </c>
      <c r="O42" s="122">
        <v>10810.8</v>
      </c>
      <c r="P42" s="122">
        <v>43956.04</v>
      </c>
      <c r="Q42" s="121">
        <v>91</v>
      </c>
      <c r="R42" s="121">
        <v>56.01</v>
      </c>
      <c r="S42" s="121">
        <v>0</v>
      </c>
      <c r="T42" s="171"/>
    </row>
    <row r="43" spans="2:20" s="124" customFormat="1" ht="15" x14ac:dyDescent="0.25">
      <c r="B43" s="125">
        <v>7</v>
      </c>
      <c r="C43" s="126"/>
      <c r="D43" s="118" t="s">
        <v>129</v>
      </c>
      <c r="E43" s="118" t="s">
        <v>131</v>
      </c>
      <c r="F43" s="118" t="s">
        <v>54</v>
      </c>
      <c r="G43" s="119">
        <v>10</v>
      </c>
      <c r="H43" s="119">
        <v>20</v>
      </c>
      <c r="I43" s="119">
        <v>20</v>
      </c>
      <c r="J43" s="119">
        <v>10</v>
      </c>
      <c r="K43" s="120">
        <v>60</v>
      </c>
      <c r="L43" s="119">
        <v>0</v>
      </c>
      <c r="M43" s="123">
        <v>0</v>
      </c>
      <c r="N43" s="123">
        <v>87</v>
      </c>
      <c r="O43" s="122">
        <v>14300</v>
      </c>
      <c r="P43" s="122">
        <v>45429.68</v>
      </c>
      <c r="Q43" s="123">
        <v>159</v>
      </c>
      <c r="R43" s="123">
        <v>65.830749999999995</v>
      </c>
      <c r="S43" s="123">
        <v>0</v>
      </c>
      <c r="T43" s="130" t="s">
        <v>205</v>
      </c>
    </row>
    <row r="44" spans="2:20" s="124" customFormat="1" ht="15" x14ac:dyDescent="0.25">
      <c r="B44" s="125">
        <v>8</v>
      </c>
      <c r="C44" s="126"/>
      <c r="D44" s="118" t="s">
        <v>151</v>
      </c>
      <c r="E44" s="118" t="s">
        <v>17</v>
      </c>
      <c r="F44" s="118" t="s">
        <v>53</v>
      </c>
      <c r="G44" s="119">
        <v>10</v>
      </c>
      <c r="H44" s="119">
        <v>20</v>
      </c>
      <c r="I44" s="119">
        <v>20</v>
      </c>
      <c r="J44" s="119">
        <v>10</v>
      </c>
      <c r="K44" s="120">
        <v>60</v>
      </c>
      <c r="L44" s="119">
        <v>0</v>
      </c>
      <c r="M44" s="121">
        <v>0</v>
      </c>
      <c r="N44" s="121">
        <v>66</v>
      </c>
      <c r="O44" s="122">
        <v>14298.79</v>
      </c>
      <c r="P44" s="122">
        <v>60606.06</v>
      </c>
      <c r="Q44" s="121">
        <v>75</v>
      </c>
      <c r="R44" s="121">
        <v>51</v>
      </c>
      <c r="S44" s="121">
        <v>0</v>
      </c>
      <c r="T44" s="118"/>
    </row>
    <row r="45" spans="2:20" s="124" customFormat="1" ht="15" x14ac:dyDescent="0.25">
      <c r="B45" s="125">
        <v>9</v>
      </c>
      <c r="C45" s="126"/>
      <c r="D45" s="118" t="s">
        <v>153</v>
      </c>
      <c r="E45" s="118" t="s">
        <v>157</v>
      </c>
      <c r="F45" s="118" t="s">
        <v>53</v>
      </c>
      <c r="G45" s="119">
        <v>10</v>
      </c>
      <c r="H45" s="119">
        <v>20</v>
      </c>
      <c r="I45" s="119">
        <v>20</v>
      </c>
      <c r="J45" s="119">
        <v>10</v>
      </c>
      <c r="K45" s="120">
        <v>60</v>
      </c>
      <c r="L45" s="119">
        <v>0</v>
      </c>
      <c r="M45" s="121">
        <v>32</v>
      </c>
      <c r="N45" s="121">
        <v>131</v>
      </c>
      <c r="O45" s="122">
        <v>9541.9850000000006</v>
      </c>
      <c r="P45" s="122">
        <v>30534.35</v>
      </c>
      <c r="Q45" s="121">
        <v>150</v>
      </c>
      <c r="R45" s="121">
        <v>60.015320000000003</v>
      </c>
      <c r="S45" s="121">
        <v>0</v>
      </c>
      <c r="T45" s="172"/>
    </row>
    <row r="46" spans="2:20" s="124" customFormat="1" ht="15" x14ac:dyDescent="0.25">
      <c r="B46" s="125">
        <v>10</v>
      </c>
      <c r="C46" s="126"/>
      <c r="D46" s="118" t="s">
        <v>122</v>
      </c>
      <c r="E46" s="118" t="s">
        <v>123</v>
      </c>
      <c r="F46" s="118" t="s">
        <v>90</v>
      </c>
      <c r="G46" s="119">
        <v>10</v>
      </c>
      <c r="H46" s="119">
        <v>20</v>
      </c>
      <c r="I46" s="119">
        <v>20</v>
      </c>
      <c r="J46" s="119">
        <v>10</v>
      </c>
      <c r="K46" s="120">
        <v>60</v>
      </c>
      <c r="L46" s="119">
        <v>0</v>
      </c>
      <c r="M46" s="121">
        <v>85</v>
      </c>
      <c r="N46" s="121">
        <v>120</v>
      </c>
      <c r="O46" s="122">
        <v>8333.3330000000005</v>
      </c>
      <c r="P46" s="122">
        <v>0</v>
      </c>
      <c r="Q46" s="121">
        <v>150</v>
      </c>
      <c r="R46" s="121">
        <v>11.952249999999999</v>
      </c>
      <c r="S46" s="121">
        <v>0</v>
      </c>
      <c r="T46" s="118"/>
    </row>
    <row r="47" spans="2:20" s="124" customFormat="1" ht="15" x14ac:dyDescent="0.25">
      <c r="B47" s="125">
        <v>11</v>
      </c>
      <c r="C47" s="126"/>
      <c r="D47" s="118" t="s">
        <v>154</v>
      </c>
      <c r="E47" s="118" t="s">
        <v>64</v>
      </c>
      <c r="F47" s="118" t="s">
        <v>53</v>
      </c>
      <c r="G47" s="119">
        <v>10</v>
      </c>
      <c r="H47" s="119">
        <v>20</v>
      </c>
      <c r="I47" s="119">
        <v>20</v>
      </c>
      <c r="J47" s="119">
        <v>10</v>
      </c>
      <c r="K47" s="120">
        <v>60</v>
      </c>
      <c r="L47" s="119">
        <v>0</v>
      </c>
      <c r="M47" s="121">
        <v>117</v>
      </c>
      <c r="N47" s="121">
        <v>65</v>
      </c>
      <c r="O47" s="122">
        <v>17990</v>
      </c>
      <c r="P47" s="122">
        <v>61538.46</v>
      </c>
      <c r="Q47" s="121">
        <v>65</v>
      </c>
      <c r="R47" s="121">
        <v>48.39</v>
      </c>
      <c r="S47" s="121">
        <v>0</v>
      </c>
      <c r="T47" s="118"/>
    </row>
    <row r="48" spans="2:20" s="124" customFormat="1" ht="15" x14ac:dyDescent="0.25">
      <c r="B48" s="125">
        <v>12</v>
      </c>
      <c r="C48" s="126"/>
      <c r="D48" s="118" t="s">
        <v>137</v>
      </c>
      <c r="E48" s="118" t="s">
        <v>11</v>
      </c>
      <c r="F48" s="118" t="s">
        <v>57</v>
      </c>
      <c r="G48" s="119">
        <v>10</v>
      </c>
      <c r="H48" s="119">
        <v>20</v>
      </c>
      <c r="I48" s="119">
        <v>20</v>
      </c>
      <c r="J48" s="119">
        <v>10</v>
      </c>
      <c r="K48" s="120">
        <v>60</v>
      </c>
      <c r="L48" s="119">
        <v>0</v>
      </c>
      <c r="M48" s="121">
        <v>457</v>
      </c>
      <c r="N48" s="121">
        <v>139</v>
      </c>
      <c r="O48" s="122">
        <v>7194.2449999999999</v>
      </c>
      <c r="P48" s="122">
        <v>0</v>
      </c>
      <c r="Q48" s="121">
        <v>242</v>
      </c>
      <c r="R48" s="121">
        <v>26.631789999999999</v>
      </c>
      <c r="S48" s="121">
        <v>0</v>
      </c>
      <c r="T48" s="118"/>
    </row>
    <row r="49" spans="2:20" s="124" customFormat="1" ht="15" x14ac:dyDescent="0.25">
      <c r="B49" s="125">
        <v>13</v>
      </c>
      <c r="C49" s="126"/>
      <c r="D49" s="118" t="s">
        <v>162</v>
      </c>
      <c r="E49" s="118" t="s">
        <v>171</v>
      </c>
      <c r="F49" s="118" t="s">
        <v>57</v>
      </c>
      <c r="G49" s="119">
        <v>10</v>
      </c>
      <c r="H49" s="119">
        <v>20</v>
      </c>
      <c r="I49" s="119">
        <v>20</v>
      </c>
      <c r="J49" s="119">
        <v>10</v>
      </c>
      <c r="K49" s="120">
        <v>60</v>
      </c>
      <c r="L49" s="119">
        <v>0</v>
      </c>
      <c r="M49" s="121">
        <v>951</v>
      </c>
      <c r="N49" s="121">
        <v>100</v>
      </c>
      <c r="O49" s="122">
        <v>10000</v>
      </c>
      <c r="P49" s="122">
        <v>0</v>
      </c>
      <c r="Q49" s="121">
        <v>199</v>
      </c>
      <c r="R49" s="121">
        <v>42</v>
      </c>
      <c r="S49" s="121">
        <v>0</v>
      </c>
      <c r="T49" s="118"/>
    </row>
    <row r="50" spans="2:20" s="124" customFormat="1" ht="15" x14ac:dyDescent="0.25">
      <c r="B50" s="125">
        <v>14</v>
      </c>
      <c r="C50" s="126"/>
      <c r="D50" s="118" t="s">
        <v>89</v>
      </c>
      <c r="E50" s="118" t="s">
        <v>13</v>
      </c>
      <c r="F50" s="118" t="s">
        <v>57</v>
      </c>
      <c r="G50" s="119">
        <v>10</v>
      </c>
      <c r="H50" s="119">
        <v>20</v>
      </c>
      <c r="I50" s="119">
        <v>20</v>
      </c>
      <c r="J50" s="119">
        <v>10</v>
      </c>
      <c r="K50" s="120">
        <v>60</v>
      </c>
      <c r="L50" s="119">
        <v>0</v>
      </c>
      <c r="M50" s="121">
        <v>2104</v>
      </c>
      <c r="N50" s="121">
        <v>186</v>
      </c>
      <c r="O50" s="122">
        <v>5376.34</v>
      </c>
      <c r="P50" s="122">
        <v>0</v>
      </c>
      <c r="Q50" s="121">
        <v>369</v>
      </c>
      <c r="R50" s="121">
        <v>42.433709999999998</v>
      </c>
      <c r="S50" s="121">
        <v>0</v>
      </c>
      <c r="T50" s="118"/>
    </row>
    <row r="51" spans="2:20" s="124" customFormat="1" ht="15" x14ac:dyDescent="0.25">
      <c r="B51" s="125">
        <v>15</v>
      </c>
      <c r="C51" s="126"/>
      <c r="D51" s="118" t="s">
        <v>120</v>
      </c>
      <c r="E51" s="118" t="s">
        <v>12</v>
      </c>
      <c r="F51" s="118" t="s">
        <v>57</v>
      </c>
      <c r="G51" s="119">
        <v>10</v>
      </c>
      <c r="H51" s="119">
        <v>20</v>
      </c>
      <c r="I51" s="119">
        <v>20</v>
      </c>
      <c r="J51" s="119">
        <v>10</v>
      </c>
      <c r="K51" s="120">
        <v>60</v>
      </c>
      <c r="L51" s="119">
        <v>0</v>
      </c>
      <c r="M51" s="123">
        <v>6507</v>
      </c>
      <c r="N51" s="123">
        <v>217</v>
      </c>
      <c r="O51" s="122">
        <v>4608.2950000000001</v>
      </c>
      <c r="P51" s="122">
        <v>0</v>
      </c>
      <c r="Q51" s="123">
        <v>322</v>
      </c>
      <c r="R51" s="123">
        <v>22.399349999999998</v>
      </c>
      <c r="S51" s="123">
        <v>10</v>
      </c>
      <c r="T51" s="129"/>
    </row>
    <row r="52" spans="2:20" s="124" customFormat="1" ht="15" x14ac:dyDescent="0.25">
      <c r="B52" s="125">
        <v>16</v>
      </c>
      <c r="C52" s="126"/>
      <c r="D52" s="118" t="s">
        <v>163</v>
      </c>
      <c r="E52" s="118" t="s">
        <v>12</v>
      </c>
      <c r="F52" s="118" t="s">
        <v>57</v>
      </c>
      <c r="G52" s="119">
        <v>10</v>
      </c>
      <c r="H52" s="119">
        <v>20</v>
      </c>
      <c r="I52" s="119">
        <v>20</v>
      </c>
      <c r="J52" s="119">
        <v>10</v>
      </c>
      <c r="K52" s="120">
        <v>60</v>
      </c>
      <c r="L52" s="119">
        <v>0</v>
      </c>
      <c r="M52" s="121">
        <v>6507</v>
      </c>
      <c r="N52" s="121">
        <v>216</v>
      </c>
      <c r="O52" s="122">
        <v>4629.63</v>
      </c>
      <c r="P52" s="122">
        <v>0</v>
      </c>
      <c r="Q52" s="121">
        <v>379</v>
      </c>
      <c r="R52" s="121">
        <v>21.443439999999999</v>
      </c>
      <c r="S52" s="121">
        <v>0</v>
      </c>
      <c r="T52" s="171"/>
    </row>
    <row r="53" spans="2:20" s="124" customFormat="1" ht="15" x14ac:dyDescent="0.25">
      <c r="B53" s="125">
        <v>17</v>
      </c>
      <c r="C53" s="126"/>
      <c r="D53" s="118" t="s">
        <v>61</v>
      </c>
      <c r="E53" s="118" t="s">
        <v>12</v>
      </c>
      <c r="F53" s="118" t="s">
        <v>57</v>
      </c>
      <c r="G53" s="119">
        <v>10</v>
      </c>
      <c r="H53" s="119">
        <v>20</v>
      </c>
      <c r="I53" s="119">
        <v>20</v>
      </c>
      <c r="J53" s="119">
        <v>10</v>
      </c>
      <c r="K53" s="120">
        <v>60</v>
      </c>
      <c r="L53" s="119">
        <v>0</v>
      </c>
      <c r="M53" s="123">
        <v>6507</v>
      </c>
      <c r="N53" s="123">
        <v>114</v>
      </c>
      <c r="O53" s="122">
        <v>8771.93</v>
      </c>
      <c r="P53" s="122">
        <v>0</v>
      </c>
      <c r="Q53" s="123">
        <v>186</v>
      </c>
      <c r="R53" s="123">
        <v>28.33306</v>
      </c>
      <c r="S53" s="123">
        <v>0</v>
      </c>
      <c r="T53" s="130"/>
    </row>
    <row r="54" spans="2:20" s="124" customFormat="1" ht="15" x14ac:dyDescent="0.25">
      <c r="B54" s="125">
        <v>18</v>
      </c>
      <c r="C54" s="126"/>
      <c r="D54" s="118" t="s">
        <v>165</v>
      </c>
      <c r="E54" s="118" t="s">
        <v>12</v>
      </c>
      <c r="F54" s="118" t="s">
        <v>57</v>
      </c>
      <c r="G54" s="119">
        <v>10</v>
      </c>
      <c r="H54" s="119">
        <v>20</v>
      </c>
      <c r="I54" s="119">
        <v>20</v>
      </c>
      <c r="J54" s="119">
        <v>10</v>
      </c>
      <c r="K54" s="120">
        <v>60</v>
      </c>
      <c r="L54" s="119">
        <v>0</v>
      </c>
      <c r="M54" s="121">
        <v>6507</v>
      </c>
      <c r="N54" s="121">
        <v>100</v>
      </c>
      <c r="O54" s="122">
        <v>10000</v>
      </c>
      <c r="P54" s="122">
        <v>0</v>
      </c>
      <c r="Q54" s="121">
        <v>207</v>
      </c>
      <c r="R54" s="121">
        <v>51</v>
      </c>
      <c r="S54" s="121">
        <v>0</v>
      </c>
      <c r="T54" s="171"/>
    </row>
    <row r="55" spans="2:20" s="124" customFormat="1" ht="15" x14ac:dyDescent="0.25">
      <c r="B55" s="125">
        <v>19</v>
      </c>
      <c r="C55" s="126"/>
      <c r="D55" s="118" t="s">
        <v>167</v>
      </c>
      <c r="E55" s="118" t="s">
        <v>12</v>
      </c>
      <c r="F55" s="118" t="s">
        <v>57</v>
      </c>
      <c r="G55" s="119">
        <v>7</v>
      </c>
      <c r="H55" s="119">
        <v>20</v>
      </c>
      <c r="I55" s="119">
        <v>20</v>
      </c>
      <c r="J55" s="119">
        <v>10</v>
      </c>
      <c r="K55" s="120">
        <v>57</v>
      </c>
      <c r="L55" s="119">
        <v>1</v>
      </c>
      <c r="M55" s="121">
        <v>6507</v>
      </c>
      <c r="N55" s="121">
        <v>175</v>
      </c>
      <c r="O55" s="122">
        <v>5714.2860000000001</v>
      </c>
      <c r="P55" s="122">
        <v>0</v>
      </c>
      <c r="Q55" s="121">
        <v>286</v>
      </c>
      <c r="R55" s="121">
        <v>38.886920000000003</v>
      </c>
      <c r="S55" s="121">
        <v>0</v>
      </c>
      <c r="T55" s="118"/>
    </row>
    <row r="56" spans="2:20" s="124" customFormat="1" ht="15" x14ac:dyDescent="0.25">
      <c r="B56" s="125">
        <v>20</v>
      </c>
      <c r="C56" s="126"/>
      <c r="D56" s="118" t="s">
        <v>125</v>
      </c>
      <c r="E56" s="118" t="s">
        <v>13</v>
      </c>
      <c r="F56" s="118" t="s">
        <v>57</v>
      </c>
      <c r="G56" s="119">
        <v>10</v>
      </c>
      <c r="H56" s="119">
        <v>10</v>
      </c>
      <c r="I56" s="119">
        <v>6</v>
      </c>
      <c r="J56" s="119">
        <v>10</v>
      </c>
      <c r="K56" s="120">
        <v>36</v>
      </c>
      <c r="L56" s="119">
        <v>1</v>
      </c>
      <c r="M56" s="123">
        <v>2104</v>
      </c>
      <c r="N56" s="123">
        <v>65</v>
      </c>
      <c r="O56" s="122">
        <v>15384.62</v>
      </c>
      <c r="P56" s="122">
        <v>0</v>
      </c>
      <c r="Q56" s="123">
        <v>195</v>
      </c>
      <c r="R56" s="123">
        <v>51.401229999999998</v>
      </c>
      <c r="S56" s="123">
        <v>0</v>
      </c>
      <c r="T56" s="130"/>
    </row>
    <row r="57" spans="2:20" s="124" customFormat="1" ht="15" x14ac:dyDescent="0.25">
      <c r="B57" s="125">
        <v>21</v>
      </c>
      <c r="C57" s="126"/>
      <c r="D57" s="118" t="s">
        <v>169</v>
      </c>
      <c r="E57" s="118" t="s">
        <v>13</v>
      </c>
      <c r="F57" s="118" t="s">
        <v>90</v>
      </c>
      <c r="G57" s="119">
        <v>10</v>
      </c>
      <c r="H57" s="119">
        <v>8</v>
      </c>
      <c r="I57" s="119">
        <v>4</v>
      </c>
      <c r="J57" s="119">
        <v>10</v>
      </c>
      <c r="K57" s="120">
        <v>32</v>
      </c>
      <c r="L57" s="119">
        <v>0</v>
      </c>
      <c r="M57" s="121">
        <v>2104</v>
      </c>
      <c r="N57" s="121">
        <v>62</v>
      </c>
      <c r="O57" s="122">
        <v>16129.03</v>
      </c>
      <c r="P57" s="122">
        <v>0</v>
      </c>
      <c r="Q57" s="121">
        <v>75</v>
      </c>
      <c r="R57" s="121">
        <v>30.87698</v>
      </c>
      <c r="S57" s="121">
        <v>0</v>
      </c>
      <c r="T57" s="171"/>
    </row>
    <row r="58" spans="2:20" s="124" customFormat="1" ht="15" x14ac:dyDescent="0.25">
      <c r="B58" s="125">
        <v>22</v>
      </c>
      <c r="C58" s="126"/>
      <c r="D58" s="118" t="s">
        <v>170</v>
      </c>
      <c r="E58" s="118" t="s">
        <v>13</v>
      </c>
      <c r="F58" s="118" t="s">
        <v>57</v>
      </c>
      <c r="G58" s="119">
        <v>7</v>
      </c>
      <c r="H58" s="119">
        <v>0</v>
      </c>
      <c r="I58" s="119">
        <v>0</v>
      </c>
      <c r="J58" s="119">
        <v>10</v>
      </c>
      <c r="K58" s="120">
        <v>17</v>
      </c>
      <c r="L58" s="119">
        <v>0</v>
      </c>
      <c r="M58" s="121">
        <v>2104</v>
      </c>
      <c r="N58" s="121">
        <v>43</v>
      </c>
      <c r="O58" s="122">
        <v>21690.75</v>
      </c>
      <c r="P58" s="122">
        <v>0</v>
      </c>
      <c r="Q58" s="121">
        <v>84</v>
      </c>
      <c r="R58" s="121">
        <v>26.229559999999999</v>
      </c>
      <c r="S58" s="121">
        <v>34</v>
      </c>
      <c r="T58" s="118"/>
    </row>
    <row r="60" spans="2:20" ht="15" x14ac:dyDescent="0.2">
      <c r="B60" s="22" t="s">
        <v>115</v>
      </c>
      <c r="C60" s="40"/>
      <c r="H60" s="67"/>
      <c r="I60" s="67"/>
      <c r="J60" s="67"/>
      <c r="K60" s="128"/>
      <c r="L60" s="128"/>
      <c r="M60" s="128"/>
      <c r="N60" s="67"/>
    </row>
    <row r="61" spans="2:20" s="2" customFormat="1" ht="39.6" customHeight="1" x14ac:dyDescent="0.2">
      <c r="B61" s="13" t="s">
        <v>27</v>
      </c>
      <c r="C61" s="37" t="s">
        <v>31</v>
      </c>
      <c r="D61" s="13" t="s">
        <v>1</v>
      </c>
      <c r="E61" s="13" t="s">
        <v>3</v>
      </c>
      <c r="F61" s="13" t="s">
        <v>5</v>
      </c>
      <c r="G61" s="114" t="s">
        <v>100</v>
      </c>
      <c r="H61" s="114" t="s">
        <v>97</v>
      </c>
      <c r="I61" s="114" t="s">
        <v>98</v>
      </c>
      <c r="J61" s="114" t="s">
        <v>101</v>
      </c>
      <c r="K61" s="115" t="s">
        <v>99</v>
      </c>
      <c r="L61" s="116" t="s">
        <v>102</v>
      </c>
      <c r="M61" s="116" t="s">
        <v>103</v>
      </c>
      <c r="N61" s="116" t="s">
        <v>104</v>
      </c>
      <c r="O61" s="116" t="s">
        <v>105</v>
      </c>
      <c r="P61" s="116" t="s">
        <v>106</v>
      </c>
      <c r="Q61" s="116" t="s">
        <v>107</v>
      </c>
      <c r="R61" s="116" t="s">
        <v>108</v>
      </c>
      <c r="S61" s="116" t="s">
        <v>109</v>
      </c>
      <c r="T61" s="117" t="s">
        <v>110</v>
      </c>
    </row>
    <row r="62" spans="2:20" s="124" customFormat="1" ht="15" x14ac:dyDescent="0.25">
      <c r="B62" s="125">
        <v>1</v>
      </c>
      <c r="C62" s="126">
        <v>-1E-3</v>
      </c>
      <c r="D62" s="118" t="s">
        <v>144</v>
      </c>
      <c r="E62" s="118" t="s">
        <v>66</v>
      </c>
      <c r="F62" s="118" t="s">
        <v>54</v>
      </c>
      <c r="G62" s="119">
        <v>10</v>
      </c>
      <c r="H62" s="119">
        <v>20</v>
      </c>
      <c r="I62" s="119">
        <v>20</v>
      </c>
      <c r="J62" s="119">
        <v>10</v>
      </c>
      <c r="K62" s="120">
        <v>60</v>
      </c>
      <c r="L62" s="119">
        <v>0</v>
      </c>
      <c r="M62" s="121">
        <v>0</v>
      </c>
      <c r="N62" s="121">
        <v>180</v>
      </c>
      <c r="O62" s="122">
        <v>6944.4440000000004</v>
      </c>
      <c r="P62" s="122">
        <v>22222.22</v>
      </c>
      <c r="Q62" s="121">
        <v>336</v>
      </c>
      <c r="R62" s="121">
        <v>48.68224</v>
      </c>
      <c r="S62" s="121">
        <v>0</v>
      </c>
      <c r="T62" s="150"/>
    </row>
    <row r="63" spans="2:20" s="124" customFormat="1" ht="15" x14ac:dyDescent="0.25">
      <c r="B63" s="125">
        <v>2</v>
      </c>
      <c r="C63" s="126">
        <v>9.0999999999999998E-2</v>
      </c>
      <c r="D63" s="118" t="s">
        <v>145</v>
      </c>
      <c r="E63" s="118" t="s">
        <v>155</v>
      </c>
      <c r="F63" s="118" t="s">
        <v>54</v>
      </c>
      <c r="G63" s="119">
        <v>10</v>
      </c>
      <c r="H63" s="119">
        <v>20</v>
      </c>
      <c r="I63" s="119">
        <v>20</v>
      </c>
      <c r="J63" s="119">
        <v>10</v>
      </c>
      <c r="K63" s="120">
        <v>60</v>
      </c>
      <c r="L63" s="119">
        <v>0</v>
      </c>
      <c r="M63" s="121">
        <v>0</v>
      </c>
      <c r="N63" s="121">
        <v>160</v>
      </c>
      <c r="O63" s="122">
        <v>7812.5</v>
      </c>
      <c r="P63" s="122">
        <v>25000</v>
      </c>
      <c r="Q63" s="121">
        <v>320</v>
      </c>
      <c r="R63" s="121">
        <v>36.993110000000001</v>
      </c>
      <c r="S63" s="121">
        <v>0</v>
      </c>
      <c r="T63" s="150"/>
    </row>
    <row r="64" spans="2:20" s="124" customFormat="1" ht="15" x14ac:dyDescent="0.25">
      <c r="B64" s="125">
        <v>3</v>
      </c>
      <c r="C64" s="126">
        <v>-0.01</v>
      </c>
      <c r="D64" s="118" t="s">
        <v>59</v>
      </c>
      <c r="E64" s="118" t="s">
        <v>67</v>
      </c>
      <c r="F64" s="118" t="s">
        <v>54</v>
      </c>
      <c r="G64" s="119">
        <v>10</v>
      </c>
      <c r="H64" s="119">
        <v>20</v>
      </c>
      <c r="I64" s="119">
        <v>20</v>
      </c>
      <c r="J64" s="119">
        <v>10</v>
      </c>
      <c r="K64" s="120">
        <v>60</v>
      </c>
      <c r="L64" s="119">
        <v>0</v>
      </c>
      <c r="M64" s="123">
        <v>0</v>
      </c>
      <c r="N64" s="123">
        <v>151</v>
      </c>
      <c r="O64" s="122">
        <v>8270.8610000000008</v>
      </c>
      <c r="P64" s="122">
        <v>26324.5</v>
      </c>
      <c r="Q64" s="123">
        <v>318</v>
      </c>
      <c r="R64" s="123">
        <v>50.105789999999999</v>
      </c>
      <c r="S64" s="123">
        <v>0</v>
      </c>
      <c r="T64" s="151"/>
    </row>
    <row r="65" spans="2:20" s="124" customFormat="1" ht="15" x14ac:dyDescent="0.25">
      <c r="B65" s="125">
        <v>4</v>
      </c>
      <c r="C65" s="126"/>
      <c r="D65" s="118" t="s">
        <v>146</v>
      </c>
      <c r="E65" s="118" t="s">
        <v>155</v>
      </c>
      <c r="F65" s="118" t="s">
        <v>54</v>
      </c>
      <c r="G65" s="119">
        <v>10</v>
      </c>
      <c r="H65" s="119">
        <v>20</v>
      </c>
      <c r="I65" s="119">
        <v>20</v>
      </c>
      <c r="J65" s="119">
        <v>10</v>
      </c>
      <c r="K65" s="120">
        <v>60</v>
      </c>
      <c r="L65" s="119">
        <v>0</v>
      </c>
      <c r="M65" s="121">
        <v>0</v>
      </c>
      <c r="N65" s="121">
        <v>144</v>
      </c>
      <c r="O65" s="122">
        <v>8680.5560000000005</v>
      </c>
      <c r="P65" s="122">
        <v>20833.330000000002</v>
      </c>
      <c r="Q65" s="121">
        <v>312</v>
      </c>
      <c r="R65" s="121">
        <v>33.565579999999997</v>
      </c>
      <c r="S65" s="121">
        <v>0</v>
      </c>
      <c r="T65" s="125"/>
    </row>
    <row r="66" spans="2:20" s="124" customFormat="1" ht="15" x14ac:dyDescent="0.25">
      <c r="B66" s="125">
        <v>5</v>
      </c>
      <c r="C66" s="126"/>
      <c r="D66" s="118" t="s">
        <v>141</v>
      </c>
      <c r="E66" s="118" t="s">
        <v>143</v>
      </c>
      <c r="F66" s="118" t="s">
        <v>53</v>
      </c>
      <c r="G66" s="119">
        <v>10</v>
      </c>
      <c r="H66" s="119">
        <v>20</v>
      </c>
      <c r="I66" s="119">
        <v>20</v>
      </c>
      <c r="J66" s="119">
        <v>10</v>
      </c>
      <c r="K66" s="120">
        <v>60</v>
      </c>
      <c r="L66" s="119">
        <v>0</v>
      </c>
      <c r="M66" s="123">
        <v>0</v>
      </c>
      <c r="N66" s="123">
        <v>135</v>
      </c>
      <c r="O66" s="122">
        <v>9259.259</v>
      </c>
      <c r="P66" s="122">
        <v>29629.63</v>
      </c>
      <c r="Q66" s="123">
        <v>181</v>
      </c>
      <c r="R66" s="123">
        <v>22</v>
      </c>
      <c r="S66" s="123">
        <v>0</v>
      </c>
      <c r="T66" s="125" t="s">
        <v>206</v>
      </c>
    </row>
    <row r="67" spans="2:20" s="124" customFormat="1" ht="15" x14ac:dyDescent="0.25">
      <c r="B67" s="125">
        <v>6</v>
      </c>
      <c r="C67" s="126"/>
      <c r="D67" s="118" t="s">
        <v>58</v>
      </c>
      <c r="E67" s="118" t="s">
        <v>91</v>
      </c>
      <c r="F67" s="118" t="s">
        <v>54</v>
      </c>
      <c r="G67" s="119">
        <v>10</v>
      </c>
      <c r="H67" s="119">
        <v>20</v>
      </c>
      <c r="I67" s="119">
        <v>20</v>
      </c>
      <c r="J67" s="119">
        <v>10</v>
      </c>
      <c r="K67" s="120">
        <v>60</v>
      </c>
      <c r="L67" s="119">
        <v>0</v>
      </c>
      <c r="M67" s="123">
        <v>0</v>
      </c>
      <c r="N67" s="123">
        <v>134</v>
      </c>
      <c r="O67" s="122">
        <v>9328.3580000000002</v>
      </c>
      <c r="P67" s="122">
        <v>29850.75</v>
      </c>
      <c r="Q67" s="123">
        <v>210</v>
      </c>
      <c r="R67" s="123">
        <v>53.369019999999999</v>
      </c>
      <c r="S67" s="123">
        <v>0</v>
      </c>
      <c r="T67" s="125"/>
    </row>
    <row r="68" spans="2:20" s="124" customFormat="1" ht="15" x14ac:dyDescent="0.25">
      <c r="B68" s="125">
        <v>7</v>
      </c>
      <c r="C68" s="126"/>
      <c r="D68" s="118" t="s">
        <v>147</v>
      </c>
      <c r="E68" s="118" t="s">
        <v>91</v>
      </c>
      <c r="F68" s="118" t="s">
        <v>53</v>
      </c>
      <c r="G68" s="119">
        <v>10</v>
      </c>
      <c r="H68" s="119">
        <v>20</v>
      </c>
      <c r="I68" s="119">
        <v>20</v>
      </c>
      <c r="J68" s="119">
        <v>10</v>
      </c>
      <c r="K68" s="120">
        <v>60</v>
      </c>
      <c r="L68" s="119">
        <v>0</v>
      </c>
      <c r="M68" s="121">
        <v>0</v>
      </c>
      <c r="N68" s="121">
        <v>104</v>
      </c>
      <c r="O68" s="122">
        <v>12019.23</v>
      </c>
      <c r="P68" s="122">
        <v>38461.54</v>
      </c>
      <c r="Q68" s="121">
        <v>112</v>
      </c>
      <c r="R68" s="121">
        <v>51.74</v>
      </c>
      <c r="S68" s="121">
        <v>0</v>
      </c>
      <c r="T68" s="125"/>
    </row>
    <row r="69" spans="2:20" s="124" customFormat="1" ht="15" x14ac:dyDescent="0.25">
      <c r="B69" s="125">
        <v>8</v>
      </c>
      <c r="C69" s="126"/>
      <c r="D69" s="118" t="s">
        <v>148</v>
      </c>
      <c r="E69" s="118" t="s">
        <v>17</v>
      </c>
      <c r="F69" s="118" t="s">
        <v>53</v>
      </c>
      <c r="G69" s="119">
        <v>10</v>
      </c>
      <c r="H69" s="119">
        <v>20</v>
      </c>
      <c r="I69" s="119">
        <v>20</v>
      </c>
      <c r="J69" s="119">
        <v>10</v>
      </c>
      <c r="K69" s="120">
        <v>60</v>
      </c>
      <c r="L69" s="119">
        <v>0</v>
      </c>
      <c r="M69" s="123">
        <v>0</v>
      </c>
      <c r="N69" s="123">
        <v>91</v>
      </c>
      <c r="O69" s="122">
        <v>10810.8</v>
      </c>
      <c r="P69" s="122">
        <v>43956.04</v>
      </c>
      <c r="Q69" s="123">
        <v>91</v>
      </c>
      <c r="R69" s="123">
        <v>56.01</v>
      </c>
      <c r="S69" s="123">
        <v>0</v>
      </c>
      <c r="T69" s="125"/>
    </row>
    <row r="70" spans="2:20" s="124" customFormat="1" ht="15" x14ac:dyDescent="0.25">
      <c r="B70" s="125">
        <v>9</v>
      </c>
      <c r="C70" s="126"/>
      <c r="D70" s="118" t="s">
        <v>129</v>
      </c>
      <c r="E70" s="118" t="s">
        <v>131</v>
      </c>
      <c r="F70" s="118" t="s">
        <v>54</v>
      </c>
      <c r="G70" s="119">
        <v>10</v>
      </c>
      <c r="H70" s="119">
        <v>20</v>
      </c>
      <c r="I70" s="119">
        <v>20</v>
      </c>
      <c r="J70" s="119">
        <v>10</v>
      </c>
      <c r="K70" s="120">
        <v>60</v>
      </c>
      <c r="L70" s="119">
        <v>0</v>
      </c>
      <c r="M70" s="123">
        <v>0</v>
      </c>
      <c r="N70" s="123">
        <v>87</v>
      </c>
      <c r="O70" s="122">
        <v>14300</v>
      </c>
      <c r="P70" s="122">
        <v>45429.68</v>
      </c>
      <c r="Q70" s="123">
        <v>159</v>
      </c>
      <c r="R70" s="123">
        <v>65.830749999999995</v>
      </c>
      <c r="S70" s="123">
        <v>0</v>
      </c>
      <c r="T70" s="125"/>
    </row>
    <row r="71" spans="2:20" s="124" customFormat="1" ht="15" x14ac:dyDescent="0.25">
      <c r="B71" s="125">
        <v>10</v>
      </c>
      <c r="C71" s="126"/>
      <c r="D71" s="118" t="s">
        <v>149</v>
      </c>
      <c r="E71" s="118" t="s">
        <v>156</v>
      </c>
      <c r="F71" s="118" t="s">
        <v>53</v>
      </c>
      <c r="G71" s="119">
        <v>10</v>
      </c>
      <c r="H71" s="119">
        <v>20</v>
      </c>
      <c r="I71" s="119">
        <v>20</v>
      </c>
      <c r="J71" s="119">
        <v>10</v>
      </c>
      <c r="K71" s="120">
        <v>60</v>
      </c>
      <c r="L71" s="119">
        <v>0</v>
      </c>
      <c r="M71" s="121">
        <v>0</v>
      </c>
      <c r="N71" s="121">
        <v>80</v>
      </c>
      <c r="O71" s="122">
        <v>15625</v>
      </c>
      <c r="P71" s="122">
        <v>49999.98</v>
      </c>
      <c r="Q71" s="121">
        <v>120</v>
      </c>
      <c r="R71" s="121">
        <v>42.22</v>
      </c>
      <c r="S71" s="121">
        <v>0</v>
      </c>
      <c r="T71" s="125"/>
    </row>
    <row r="72" spans="2:20" s="124" customFormat="1" ht="15" x14ac:dyDescent="0.25">
      <c r="B72" s="125">
        <v>11</v>
      </c>
      <c r="C72" s="126"/>
      <c r="D72" s="118" t="s">
        <v>150</v>
      </c>
      <c r="E72" s="118" t="s">
        <v>131</v>
      </c>
      <c r="F72" s="118" t="s">
        <v>53</v>
      </c>
      <c r="G72" s="119">
        <v>10</v>
      </c>
      <c r="H72" s="119">
        <v>20</v>
      </c>
      <c r="I72" s="119">
        <v>20</v>
      </c>
      <c r="J72" s="119">
        <v>10</v>
      </c>
      <c r="K72" s="120">
        <v>60</v>
      </c>
      <c r="L72" s="119">
        <v>0</v>
      </c>
      <c r="M72" s="123">
        <v>0</v>
      </c>
      <c r="N72" s="123">
        <v>78</v>
      </c>
      <c r="O72" s="122">
        <v>14600.01</v>
      </c>
      <c r="P72" s="122">
        <v>51282.05</v>
      </c>
      <c r="Q72" s="123">
        <v>108</v>
      </c>
      <c r="R72" s="123">
        <v>65.830749999999995</v>
      </c>
      <c r="S72" s="123">
        <v>0</v>
      </c>
      <c r="T72" s="125"/>
    </row>
    <row r="73" spans="2:20" s="124" customFormat="1" ht="15" x14ac:dyDescent="0.25">
      <c r="B73" s="125">
        <v>12</v>
      </c>
      <c r="C73" s="126"/>
      <c r="D73" s="118" t="s">
        <v>127</v>
      </c>
      <c r="E73" s="118" t="s">
        <v>65</v>
      </c>
      <c r="F73" s="118" t="s">
        <v>54</v>
      </c>
      <c r="G73" s="119">
        <v>10</v>
      </c>
      <c r="H73" s="119">
        <v>20</v>
      </c>
      <c r="I73" s="119">
        <v>20</v>
      </c>
      <c r="J73" s="119">
        <v>10</v>
      </c>
      <c r="K73" s="120">
        <v>60</v>
      </c>
      <c r="L73" s="119">
        <v>0</v>
      </c>
      <c r="M73" s="123">
        <v>0</v>
      </c>
      <c r="N73" s="123">
        <v>70</v>
      </c>
      <c r="O73" s="122">
        <v>17857.14</v>
      </c>
      <c r="P73" s="122">
        <v>57142.86</v>
      </c>
      <c r="Q73" s="123">
        <v>210</v>
      </c>
      <c r="R73" s="123">
        <v>22.151820000000001</v>
      </c>
      <c r="S73" s="123">
        <v>0</v>
      </c>
      <c r="T73" s="125"/>
    </row>
    <row r="74" spans="2:20" s="124" customFormat="1" ht="15" x14ac:dyDescent="0.25">
      <c r="B74" s="125">
        <v>13</v>
      </c>
      <c r="C74" s="126"/>
      <c r="D74" s="118" t="s">
        <v>151</v>
      </c>
      <c r="E74" s="118" t="s">
        <v>17</v>
      </c>
      <c r="F74" s="118" t="s">
        <v>53</v>
      </c>
      <c r="G74" s="119">
        <v>10</v>
      </c>
      <c r="H74" s="119">
        <v>20</v>
      </c>
      <c r="I74" s="119">
        <v>20</v>
      </c>
      <c r="J74" s="119">
        <v>10</v>
      </c>
      <c r="K74" s="120">
        <v>60</v>
      </c>
      <c r="L74" s="119">
        <v>0</v>
      </c>
      <c r="M74" s="123">
        <v>0</v>
      </c>
      <c r="N74" s="123">
        <v>66</v>
      </c>
      <c r="O74" s="122">
        <v>14298.79</v>
      </c>
      <c r="P74" s="122">
        <v>60606.06</v>
      </c>
      <c r="Q74" s="123">
        <v>75</v>
      </c>
      <c r="R74" s="123">
        <v>51</v>
      </c>
      <c r="S74" s="123">
        <v>0</v>
      </c>
      <c r="T74" s="125"/>
    </row>
    <row r="75" spans="2:20" s="124" customFormat="1" ht="15" x14ac:dyDescent="0.25">
      <c r="B75" s="125">
        <v>14</v>
      </c>
      <c r="C75" s="126"/>
      <c r="D75" s="118" t="s">
        <v>95</v>
      </c>
      <c r="E75" s="118" t="s">
        <v>68</v>
      </c>
      <c r="F75" s="118" t="s">
        <v>53</v>
      </c>
      <c r="G75" s="119">
        <v>10</v>
      </c>
      <c r="H75" s="119">
        <v>20</v>
      </c>
      <c r="I75" s="119">
        <v>20</v>
      </c>
      <c r="J75" s="119">
        <v>10</v>
      </c>
      <c r="K75" s="120">
        <v>60</v>
      </c>
      <c r="L75" s="119">
        <v>0</v>
      </c>
      <c r="M75" s="121">
        <v>0</v>
      </c>
      <c r="N75" s="121">
        <v>61</v>
      </c>
      <c r="O75" s="122">
        <v>10466.49</v>
      </c>
      <c r="P75" s="122">
        <v>65573.77</v>
      </c>
      <c r="Q75" s="121">
        <v>92</v>
      </c>
      <c r="R75" s="121">
        <v>55.84</v>
      </c>
      <c r="S75" s="121">
        <v>4</v>
      </c>
      <c r="T75" s="127"/>
    </row>
    <row r="76" spans="2:20" s="124" customFormat="1" ht="15" x14ac:dyDescent="0.25">
      <c r="B76" s="125">
        <v>15</v>
      </c>
      <c r="C76" s="126"/>
      <c r="D76" s="118" t="s">
        <v>152</v>
      </c>
      <c r="E76" s="118" t="s">
        <v>67</v>
      </c>
      <c r="F76" s="118" t="s">
        <v>53</v>
      </c>
      <c r="G76" s="119">
        <v>10</v>
      </c>
      <c r="H76" s="119">
        <v>20</v>
      </c>
      <c r="I76" s="119">
        <v>20</v>
      </c>
      <c r="J76" s="119">
        <v>10</v>
      </c>
      <c r="K76" s="120">
        <v>60</v>
      </c>
      <c r="L76" s="119">
        <v>0</v>
      </c>
      <c r="M76" s="121">
        <v>0</v>
      </c>
      <c r="N76" s="121">
        <v>55</v>
      </c>
      <c r="O76" s="122">
        <v>12681.75</v>
      </c>
      <c r="P76" s="122">
        <v>72727.27</v>
      </c>
      <c r="Q76" s="121">
        <v>92</v>
      </c>
      <c r="R76" s="121">
        <v>53.37782</v>
      </c>
      <c r="S76" s="121">
        <v>0</v>
      </c>
      <c r="T76" s="127"/>
    </row>
    <row r="77" spans="2:20" s="124" customFormat="1" ht="15" x14ac:dyDescent="0.25">
      <c r="B77" s="125">
        <v>16</v>
      </c>
      <c r="C77" s="126"/>
      <c r="D77" s="118" t="s">
        <v>153</v>
      </c>
      <c r="E77" s="118" t="s">
        <v>157</v>
      </c>
      <c r="F77" s="118" t="s">
        <v>53</v>
      </c>
      <c r="G77" s="119">
        <v>10</v>
      </c>
      <c r="H77" s="119">
        <v>20</v>
      </c>
      <c r="I77" s="119">
        <v>20</v>
      </c>
      <c r="J77" s="119">
        <v>10</v>
      </c>
      <c r="K77" s="120">
        <v>60</v>
      </c>
      <c r="L77" s="119">
        <v>0</v>
      </c>
      <c r="M77" s="123">
        <v>32</v>
      </c>
      <c r="N77" s="123">
        <v>131</v>
      </c>
      <c r="O77" s="122">
        <v>9541.9850000000006</v>
      </c>
      <c r="P77" s="122">
        <v>30534.35</v>
      </c>
      <c r="Q77" s="123">
        <v>150</v>
      </c>
      <c r="R77" s="123">
        <v>60.015320000000003</v>
      </c>
      <c r="S77" s="123">
        <v>0</v>
      </c>
      <c r="T77" s="127"/>
    </row>
    <row r="78" spans="2:20" s="124" customFormat="1" ht="15" x14ac:dyDescent="0.25">
      <c r="B78" s="125">
        <v>17</v>
      </c>
      <c r="C78" s="126"/>
      <c r="D78" s="118" t="s">
        <v>154</v>
      </c>
      <c r="E78" s="118" t="s">
        <v>64</v>
      </c>
      <c r="F78" s="118" t="s">
        <v>53</v>
      </c>
      <c r="G78" s="119">
        <v>10</v>
      </c>
      <c r="H78" s="119">
        <v>20</v>
      </c>
      <c r="I78" s="119">
        <v>20</v>
      </c>
      <c r="J78" s="119">
        <v>10</v>
      </c>
      <c r="K78" s="120">
        <v>60</v>
      </c>
      <c r="L78" s="119">
        <v>0</v>
      </c>
      <c r="M78" s="123">
        <v>117</v>
      </c>
      <c r="N78" s="123">
        <v>65</v>
      </c>
      <c r="O78" s="122">
        <v>17990</v>
      </c>
      <c r="P78" s="122">
        <v>61538.46</v>
      </c>
      <c r="Q78" s="123">
        <v>65</v>
      </c>
      <c r="R78" s="123">
        <v>48.39</v>
      </c>
      <c r="S78" s="123">
        <v>0</v>
      </c>
      <c r="T78" s="127"/>
    </row>
    <row r="79" spans="2:20" s="124" customFormat="1" ht="15" x14ac:dyDescent="0.25">
      <c r="B79" s="125">
        <v>18</v>
      </c>
      <c r="C79" s="126"/>
      <c r="D79" s="118" t="s">
        <v>60</v>
      </c>
      <c r="E79" s="118" t="s">
        <v>16</v>
      </c>
      <c r="F79" s="118" t="s">
        <v>53</v>
      </c>
      <c r="G79" s="119">
        <v>10</v>
      </c>
      <c r="H79" s="119">
        <v>20</v>
      </c>
      <c r="I79" s="119">
        <v>20</v>
      </c>
      <c r="J79" s="119">
        <v>10</v>
      </c>
      <c r="K79" s="120">
        <v>60</v>
      </c>
      <c r="L79" s="119">
        <v>1</v>
      </c>
      <c r="M79" s="121">
        <v>57</v>
      </c>
      <c r="N79" s="121">
        <v>55</v>
      </c>
      <c r="O79" s="122">
        <v>16344.56</v>
      </c>
      <c r="P79" s="122">
        <v>72727.27</v>
      </c>
      <c r="Q79" s="121">
        <v>55</v>
      </c>
      <c r="R79" s="121">
        <v>46</v>
      </c>
      <c r="S79" s="121">
        <v>0</v>
      </c>
      <c r="T79" s="127"/>
    </row>
    <row r="81" spans="2:20" ht="15" x14ac:dyDescent="0.2">
      <c r="B81" s="22" t="s">
        <v>116</v>
      </c>
      <c r="C81" s="40"/>
      <c r="H81" s="67"/>
      <c r="I81" s="67"/>
      <c r="J81" s="67"/>
      <c r="K81" s="128"/>
      <c r="L81" s="128"/>
      <c r="M81" s="128"/>
      <c r="N81" s="67"/>
    </row>
    <row r="82" spans="2:20" s="2" customFormat="1" ht="39.6" customHeight="1" x14ac:dyDescent="0.2">
      <c r="B82" s="134" t="s">
        <v>27</v>
      </c>
      <c r="C82" s="135" t="s">
        <v>31</v>
      </c>
      <c r="D82" s="134" t="s">
        <v>1</v>
      </c>
      <c r="E82" s="134" t="s">
        <v>3</v>
      </c>
      <c r="F82" s="134" t="s">
        <v>5</v>
      </c>
      <c r="G82" s="136" t="s">
        <v>100</v>
      </c>
      <c r="H82" s="136" t="s">
        <v>97</v>
      </c>
      <c r="I82" s="136" t="s">
        <v>98</v>
      </c>
      <c r="J82" s="136" t="s">
        <v>101</v>
      </c>
      <c r="K82" s="137" t="s">
        <v>99</v>
      </c>
      <c r="L82" s="138" t="s">
        <v>102</v>
      </c>
      <c r="M82" s="138" t="s">
        <v>103</v>
      </c>
      <c r="N82" s="138" t="s">
        <v>104</v>
      </c>
      <c r="O82" s="138" t="s">
        <v>105</v>
      </c>
      <c r="P82" s="138" t="s">
        <v>106</v>
      </c>
      <c r="Q82" s="138" t="s">
        <v>107</v>
      </c>
      <c r="R82" s="138" t="s">
        <v>108</v>
      </c>
      <c r="S82" s="138" t="s">
        <v>109</v>
      </c>
      <c r="T82" s="139" t="s">
        <v>110</v>
      </c>
    </row>
    <row r="83" spans="2:20" s="124" customFormat="1" ht="15" x14ac:dyDescent="0.25">
      <c r="B83" s="125">
        <v>1</v>
      </c>
      <c r="C83" s="126"/>
      <c r="D83" s="169" t="s">
        <v>132</v>
      </c>
      <c r="E83" s="169" t="s">
        <v>79</v>
      </c>
      <c r="F83" s="170" t="s">
        <v>57</v>
      </c>
      <c r="G83" s="119">
        <v>10</v>
      </c>
      <c r="H83" s="119">
        <v>20</v>
      </c>
      <c r="I83" s="119">
        <v>20</v>
      </c>
      <c r="J83" s="119">
        <v>10</v>
      </c>
      <c r="K83" s="120">
        <v>60</v>
      </c>
      <c r="L83" s="119">
        <v>0</v>
      </c>
      <c r="M83" s="121">
        <v>0</v>
      </c>
      <c r="N83" s="121">
        <v>120</v>
      </c>
      <c r="O83" s="122">
        <v>8333.3330000000005</v>
      </c>
      <c r="P83" s="122">
        <v>0</v>
      </c>
      <c r="Q83" s="121">
        <v>206</v>
      </c>
      <c r="R83" s="121">
        <v>48.082740000000001</v>
      </c>
      <c r="S83" s="121">
        <v>0</v>
      </c>
      <c r="T83" s="150" t="s">
        <v>208</v>
      </c>
    </row>
    <row r="84" spans="2:20" s="124" customFormat="1" ht="15" x14ac:dyDescent="0.25">
      <c r="B84" s="125">
        <v>2</v>
      </c>
      <c r="C84" s="126"/>
      <c r="D84" s="118" t="s">
        <v>140</v>
      </c>
      <c r="E84" s="118" t="s">
        <v>78</v>
      </c>
      <c r="F84" s="118" t="s">
        <v>90</v>
      </c>
      <c r="G84" s="119">
        <v>10</v>
      </c>
      <c r="H84" s="119">
        <v>20</v>
      </c>
      <c r="I84" s="119">
        <v>20</v>
      </c>
      <c r="J84" s="119">
        <v>10</v>
      </c>
      <c r="K84" s="120">
        <v>60</v>
      </c>
      <c r="L84" s="119">
        <v>0</v>
      </c>
      <c r="M84" s="121">
        <v>0</v>
      </c>
      <c r="N84" s="121">
        <v>115</v>
      </c>
      <c r="O84" s="122">
        <v>8695.652</v>
      </c>
      <c r="P84" s="122">
        <v>0</v>
      </c>
      <c r="Q84" s="121">
        <v>130</v>
      </c>
      <c r="R84" s="121">
        <v>49</v>
      </c>
      <c r="S84" s="121">
        <v>0</v>
      </c>
      <c r="T84" s="150" t="s">
        <v>207</v>
      </c>
    </row>
    <row r="85" spans="2:20" s="124" customFormat="1" ht="15" x14ac:dyDescent="0.25">
      <c r="B85" s="125">
        <v>3</v>
      </c>
      <c r="C85" s="126"/>
      <c r="D85" s="118" t="s">
        <v>133</v>
      </c>
      <c r="E85" s="118" t="s">
        <v>135</v>
      </c>
      <c r="F85" s="118" t="s">
        <v>57</v>
      </c>
      <c r="G85" s="119">
        <v>10</v>
      </c>
      <c r="H85" s="119">
        <v>20</v>
      </c>
      <c r="I85" s="119">
        <v>20</v>
      </c>
      <c r="J85" s="119">
        <v>10</v>
      </c>
      <c r="K85" s="120">
        <v>60</v>
      </c>
      <c r="L85" s="119">
        <v>0</v>
      </c>
      <c r="M85" s="123">
        <v>0</v>
      </c>
      <c r="N85" s="123">
        <v>103</v>
      </c>
      <c r="O85" s="122">
        <v>9702.9130000000005</v>
      </c>
      <c r="P85" s="122">
        <v>0</v>
      </c>
      <c r="Q85" s="123">
        <v>180</v>
      </c>
      <c r="R85" s="123">
        <v>40.998489999999997</v>
      </c>
      <c r="S85" s="123">
        <v>0</v>
      </c>
      <c r="T85" s="151" t="s">
        <v>208</v>
      </c>
    </row>
    <row r="86" spans="2:20" s="124" customFormat="1" ht="15" x14ac:dyDescent="0.25">
      <c r="B86" s="125">
        <v>4</v>
      </c>
      <c r="C86" s="126"/>
      <c r="D86" s="118" t="s">
        <v>122</v>
      </c>
      <c r="E86" s="118" t="s">
        <v>123</v>
      </c>
      <c r="F86" s="118" t="s">
        <v>90</v>
      </c>
      <c r="G86" s="119">
        <v>10</v>
      </c>
      <c r="H86" s="119">
        <v>20</v>
      </c>
      <c r="I86" s="119">
        <v>20</v>
      </c>
      <c r="J86" s="119">
        <v>10</v>
      </c>
      <c r="K86" s="120">
        <v>60</v>
      </c>
      <c r="L86" s="119">
        <v>0</v>
      </c>
      <c r="M86" s="121">
        <v>85</v>
      </c>
      <c r="N86" s="121">
        <v>120</v>
      </c>
      <c r="O86" s="122">
        <v>8333.3330000000005</v>
      </c>
      <c r="P86" s="122">
        <v>0</v>
      </c>
      <c r="Q86" s="121">
        <v>150</v>
      </c>
      <c r="R86" s="121">
        <v>11.952249999999999</v>
      </c>
      <c r="S86" s="121">
        <v>0</v>
      </c>
      <c r="T86" s="151" t="s">
        <v>207</v>
      </c>
    </row>
    <row r="87" spans="2:20" s="124" customFormat="1" ht="15" x14ac:dyDescent="0.25">
      <c r="B87" s="125">
        <v>5</v>
      </c>
      <c r="C87" s="126"/>
      <c r="D87" s="118" t="s">
        <v>138</v>
      </c>
      <c r="E87" s="118" t="s">
        <v>11</v>
      </c>
      <c r="F87" s="118" t="s">
        <v>57</v>
      </c>
      <c r="G87" s="119">
        <v>10</v>
      </c>
      <c r="H87" s="119">
        <v>20</v>
      </c>
      <c r="I87" s="119">
        <v>20</v>
      </c>
      <c r="J87" s="119">
        <v>10</v>
      </c>
      <c r="K87" s="120">
        <v>60</v>
      </c>
      <c r="L87" s="119">
        <v>0</v>
      </c>
      <c r="M87" s="121">
        <v>457</v>
      </c>
      <c r="N87" s="121">
        <v>162</v>
      </c>
      <c r="O87" s="122">
        <v>0</v>
      </c>
      <c r="P87" s="122">
        <v>0</v>
      </c>
      <c r="Q87" s="121">
        <v>324</v>
      </c>
      <c r="R87" s="121">
        <v>16.067640000000001</v>
      </c>
      <c r="S87" s="121">
        <v>0</v>
      </c>
      <c r="T87" s="150" t="s">
        <v>208</v>
      </c>
    </row>
    <row r="88" spans="2:20" s="124" customFormat="1" ht="15" x14ac:dyDescent="0.25">
      <c r="B88" s="125">
        <v>6</v>
      </c>
      <c r="C88" s="126"/>
      <c r="D88" s="118" t="s">
        <v>137</v>
      </c>
      <c r="E88" s="118" t="s">
        <v>11</v>
      </c>
      <c r="F88" s="118" t="s">
        <v>57</v>
      </c>
      <c r="G88" s="119">
        <v>10</v>
      </c>
      <c r="H88" s="119">
        <v>20</v>
      </c>
      <c r="I88" s="119">
        <v>20</v>
      </c>
      <c r="J88" s="119">
        <v>10</v>
      </c>
      <c r="K88" s="120">
        <v>60</v>
      </c>
      <c r="L88" s="119">
        <v>0</v>
      </c>
      <c r="M88" s="121">
        <v>457</v>
      </c>
      <c r="N88" s="121">
        <v>139</v>
      </c>
      <c r="O88" s="122">
        <v>7194.2449999999999</v>
      </c>
      <c r="P88" s="122">
        <v>0</v>
      </c>
      <c r="Q88" s="121">
        <v>242</v>
      </c>
      <c r="R88" s="121">
        <v>26.631789999999999</v>
      </c>
      <c r="S88" s="121">
        <v>0</v>
      </c>
      <c r="T88" s="150" t="s">
        <v>208</v>
      </c>
    </row>
    <row r="89" spans="2:20" s="124" customFormat="1" ht="15" x14ac:dyDescent="0.25">
      <c r="B89" s="125">
        <v>7</v>
      </c>
      <c r="C89" s="126"/>
      <c r="D89" s="118" t="s">
        <v>161</v>
      </c>
      <c r="E89" s="118" t="s">
        <v>171</v>
      </c>
      <c r="F89" s="118" t="s">
        <v>57</v>
      </c>
      <c r="G89" s="119">
        <v>10</v>
      </c>
      <c r="H89" s="119">
        <v>20</v>
      </c>
      <c r="I89" s="119">
        <v>20</v>
      </c>
      <c r="J89" s="119">
        <v>10</v>
      </c>
      <c r="K89" s="120">
        <v>60</v>
      </c>
      <c r="L89" s="119">
        <v>0</v>
      </c>
      <c r="M89" s="121">
        <v>951</v>
      </c>
      <c r="N89" s="121">
        <v>117</v>
      </c>
      <c r="O89" s="122">
        <v>8547.009</v>
      </c>
      <c r="P89" s="122">
        <v>0</v>
      </c>
      <c r="Q89" s="121">
        <v>205</v>
      </c>
      <c r="R89" s="121">
        <v>34.760710000000003</v>
      </c>
      <c r="S89" s="121">
        <v>0</v>
      </c>
      <c r="T89" s="125"/>
    </row>
    <row r="90" spans="2:20" s="124" customFormat="1" ht="15" x14ac:dyDescent="0.25">
      <c r="B90" s="125">
        <v>8</v>
      </c>
      <c r="C90" s="126"/>
      <c r="D90" s="118" t="s">
        <v>162</v>
      </c>
      <c r="E90" s="118" t="s">
        <v>171</v>
      </c>
      <c r="F90" s="118" t="s">
        <v>57</v>
      </c>
      <c r="G90" s="119">
        <v>10</v>
      </c>
      <c r="H90" s="119">
        <v>20</v>
      </c>
      <c r="I90" s="119">
        <v>20</v>
      </c>
      <c r="J90" s="119">
        <v>10</v>
      </c>
      <c r="K90" s="120">
        <v>60</v>
      </c>
      <c r="L90" s="119">
        <v>0</v>
      </c>
      <c r="M90" s="123">
        <v>951</v>
      </c>
      <c r="N90" s="123">
        <v>100</v>
      </c>
      <c r="O90" s="122">
        <v>10000</v>
      </c>
      <c r="P90" s="122">
        <v>0</v>
      </c>
      <c r="Q90" s="123">
        <v>199</v>
      </c>
      <c r="R90" s="123">
        <v>42</v>
      </c>
      <c r="S90" s="123">
        <v>0</v>
      </c>
      <c r="T90" s="125"/>
    </row>
    <row r="91" spans="2:20" s="124" customFormat="1" ht="15" x14ac:dyDescent="0.25">
      <c r="B91" s="125">
        <v>9</v>
      </c>
      <c r="C91" s="126"/>
      <c r="D91" s="118" t="s">
        <v>89</v>
      </c>
      <c r="E91" s="118" t="s">
        <v>13</v>
      </c>
      <c r="F91" s="118" t="s">
        <v>57</v>
      </c>
      <c r="G91" s="119">
        <v>10</v>
      </c>
      <c r="H91" s="119">
        <v>20</v>
      </c>
      <c r="I91" s="119">
        <v>20</v>
      </c>
      <c r="J91" s="119">
        <v>10</v>
      </c>
      <c r="K91" s="120">
        <v>60</v>
      </c>
      <c r="L91" s="119">
        <v>0</v>
      </c>
      <c r="M91" s="121">
        <v>2104</v>
      </c>
      <c r="N91" s="121">
        <v>186</v>
      </c>
      <c r="O91" s="122">
        <v>5376.34</v>
      </c>
      <c r="P91" s="122">
        <v>0</v>
      </c>
      <c r="Q91" s="121">
        <v>369</v>
      </c>
      <c r="R91" s="121">
        <v>42.433709999999998</v>
      </c>
      <c r="S91" s="121">
        <v>0</v>
      </c>
      <c r="T91" s="125"/>
    </row>
    <row r="92" spans="2:20" s="124" customFormat="1" ht="15" x14ac:dyDescent="0.25">
      <c r="B92" s="125">
        <v>10</v>
      </c>
      <c r="C92" s="126"/>
      <c r="D92" s="118" t="s">
        <v>120</v>
      </c>
      <c r="E92" s="118" t="s">
        <v>12</v>
      </c>
      <c r="F92" s="118" t="s">
        <v>57</v>
      </c>
      <c r="G92" s="119">
        <v>10</v>
      </c>
      <c r="H92" s="119">
        <v>20</v>
      </c>
      <c r="I92" s="119">
        <v>20</v>
      </c>
      <c r="J92" s="119">
        <v>10</v>
      </c>
      <c r="K92" s="120">
        <v>60</v>
      </c>
      <c r="L92" s="119">
        <v>0</v>
      </c>
      <c r="M92" s="121">
        <v>6507</v>
      </c>
      <c r="N92" s="121">
        <v>217</v>
      </c>
      <c r="O92" s="122">
        <v>4608.2950000000001</v>
      </c>
      <c r="P92" s="122">
        <v>0</v>
      </c>
      <c r="Q92" s="121">
        <v>322</v>
      </c>
      <c r="R92" s="121">
        <v>22.399349999999998</v>
      </c>
      <c r="S92" s="121">
        <v>10</v>
      </c>
      <c r="T92" s="125"/>
    </row>
    <row r="93" spans="2:20" s="124" customFormat="1" ht="15" x14ac:dyDescent="0.25">
      <c r="B93" s="125">
        <v>11</v>
      </c>
      <c r="C93" s="126"/>
      <c r="D93" s="118" t="s">
        <v>163</v>
      </c>
      <c r="E93" s="118" t="s">
        <v>12</v>
      </c>
      <c r="F93" s="118" t="s">
        <v>57</v>
      </c>
      <c r="G93" s="119">
        <v>10</v>
      </c>
      <c r="H93" s="119">
        <v>20</v>
      </c>
      <c r="I93" s="119">
        <v>20</v>
      </c>
      <c r="J93" s="119">
        <v>10</v>
      </c>
      <c r="K93" s="120">
        <v>60</v>
      </c>
      <c r="L93" s="119">
        <v>0</v>
      </c>
      <c r="M93" s="121">
        <v>6507</v>
      </c>
      <c r="N93" s="121">
        <v>216</v>
      </c>
      <c r="O93" s="122">
        <v>4629.63</v>
      </c>
      <c r="P93" s="122">
        <v>0</v>
      </c>
      <c r="Q93" s="121">
        <v>379</v>
      </c>
      <c r="R93" s="121">
        <v>21.443439999999999</v>
      </c>
      <c r="S93" s="121">
        <v>0</v>
      </c>
      <c r="T93" s="125"/>
    </row>
    <row r="94" spans="2:20" s="124" customFormat="1" ht="15" x14ac:dyDescent="0.25">
      <c r="B94" s="125">
        <v>12</v>
      </c>
      <c r="C94" s="126"/>
      <c r="D94" s="118" t="s">
        <v>164</v>
      </c>
      <c r="E94" s="118" t="s">
        <v>12</v>
      </c>
      <c r="F94" s="118" t="s">
        <v>57</v>
      </c>
      <c r="G94" s="119">
        <v>10</v>
      </c>
      <c r="H94" s="119">
        <v>20</v>
      </c>
      <c r="I94" s="119">
        <v>20</v>
      </c>
      <c r="J94" s="119">
        <v>10</v>
      </c>
      <c r="K94" s="120">
        <v>60</v>
      </c>
      <c r="L94" s="119">
        <v>0</v>
      </c>
      <c r="M94" s="121">
        <v>6507</v>
      </c>
      <c r="N94" s="121">
        <v>152</v>
      </c>
      <c r="O94" s="122">
        <v>6578.9470000000001</v>
      </c>
      <c r="P94" s="122">
        <v>0</v>
      </c>
      <c r="Q94" s="121">
        <v>240</v>
      </c>
      <c r="R94" s="121">
        <v>48.579439999999998</v>
      </c>
      <c r="S94" s="121">
        <v>0</v>
      </c>
      <c r="T94" s="125"/>
    </row>
    <row r="95" spans="2:20" s="124" customFormat="1" ht="15" x14ac:dyDescent="0.25">
      <c r="B95" s="125">
        <v>13</v>
      </c>
      <c r="C95" s="126"/>
      <c r="D95" s="118" t="s">
        <v>61</v>
      </c>
      <c r="E95" s="118" t="s">
        <v>12</v>
      </c>
      <c r="F95" s="118" t="s">
        <v>57</v>
      </c>
      <c r="G95" s="119">
        <v>10</v>
      </c>
      <c r="H95" s="119">
        <v>20</v>
      </c>
      <c r="I95" s="119">
        <v>20</v>
      </c>
      <c r="J95" s="119">
        <v>10</v>
      </c>
      <c r="K95" s="120">
        <v>60</v>
      </c>
      <c r="L95" s="119">
        <v>0</v>
      </c>
      <c r="M95" s="121">
        <v>6507</v>
      </c>
      <c r="N95" s="121">
        <v>114</v>
      </c>
      <c r="O95" s="122">
        <v>8771.93</v>
      </c>
      <c r="P95" s="122">
        <v>0</v>
      </c>
      <c r="Q95" s="121">
        <v>186</v>
      </c>
      <c r="R95" s="121">
        <v>28.33306</v>
      </c>
      <c r="S95" s="121">
        <v>0</v>
      </c>
      <c r="T95" s="125"/>
    </row>
    <row r="96" spans="2:20" s="124" customFormat="1" ht="15" x14ac:dyDescent="0.25">
      <c r="B96" s="125">
        <v>14</v>
      </c>
      <c r="C96" s="126"/>
      <c r="D96" s="118" t="s">
        <v>165</v>
      </c>
      <c r="E96" s="118" t="s">
        <v>12</v>
      </c>
      <c r="F96" s="118" t="s">
        <v>57</v>
      </c>
      <c r="G96" s="119">
        <v>10</v>
      </c>
      <c r="H96" s="119">
        <v>20</v>
      </c>
      <c r="I96" s="119">
        <v>20</v>
      </c>
      <c r="J96" s="119">
        <v>10</v>
      </c>
      <c r="K96" s="120">
        <v>60</v>
      </c>
      <c r="L96" s="119">
        <v>0</v>
      </c>
      <c r="M96" s="121">
        <v>6507</v>
      </c>
      <c r="N96" s="121">
        <v>100</v>
      </c>
      <c r="O96" s="122">
        <v>10000</v>
      </c>
      <c r="P96" s="122">
        <v>0</v>
      </c>
      <c r="Q96" s="121">
        <v>207</v>
      </c>
      <c r="R96" s="121">
        <v>51</v>
      </c>
      <c r="S96" s="121">
        <v>0</v>
      </c>
      <c r="T96" s="125"/>
    </row>
    <row r="97" spans="2:20" s="124" customFormat="1" ht="15" x14ac:dyDescent="0.25">
      <c r="B97" s="125">
        <v>15</v>
      </c>
      <c r="C97" s="126"/>
      <c r="D97" s="118" t="s">
        <v>117</v>
      </c>
      <c r="E97" s="118" t="s">
        <v>12</v>
      </c>
      <c r="F97" s="118" t="s">
        <v>57</v>
      </c>
      <c r="G97" s="119">
        <v>10</v>
      </c>
      <c r="H97" s="119">
        <v>20</v>
      </c>
      <c r="I97" s="119">
        <v>20</v>
      </c>
      <c r="J97" s="119">
        <v>10</v>
      </c>
      <c r="K97" s="120">
        <v>60</v>
      </c>
      <c r="L97" s="119">
        <v>0</v>
      </c>
      <c r="M97" s="123">
        <v>6507</v>
      </c>
      <c r="N97" s="123">
        <v>100</v>
      </c>
      <c r="O97" s="122">
        <v>10000</v>
      </c>
      <c r="P97" s="122">
        <v>0</v>
      </c>
      <c r="Q97" s="123">
        <v>152</v>
      </c>
      <c r="R97" s="123">
        <v>67.691040000000001</v>
      </c>
      <c r="S97" s="123">
        <v>11</v>
      </c>
      <c r="T97" s="125"/>
    </row>
    <row r="98" spans="2:20" s="124" customFormat="1" ht="15" x14ac:dyDescent="0.25">
      <c r="B98" s="125">
        <v>16</v>
      </c>
      <c r="C98" s="126"/>
      <c r="D98" s="118" t="s">
        <v>166</v>
      </c>
      <c r="E98" s="118" t="s">
        <v>12</v>
      </c>
      <c r="F98" s="118" t="s">
        <v>57</v>
      </c>
      <c r="G98" s="119">
        <v>10</v>
      </c>
      <c r="H98" s="119">
        <v>20</v>
      </c>
      <c r="I98" s="119">
        <v>20</v>
      </c>
      <c r="J98" s="119">
        <v>10</v>
      </c>
      <c r="K98" s="120">
        <v>60</v>
      </c>
      <c r="L98" s="119">
        <v>2</v>
      </c>
      <c r="M98" s="121">
        <v>6507</v>
      </c>
      <c r="N98" s="121">
        <v>370</v>
      </c>
      <c r="O98" s="122">
        <v>2702.703</v>
      </c>
      <c r="P98" s="122">
        <v>0</v>
      </c>
      <c r="Q98" s="121">
        <v>1200</v>
      </c>
      <c r="R98" s="121">
        <v>50.310270000000003</v>
      </c>
      <c r="S98" s="121">
        <v>0</v>
      </c>
      <c r="T98" s="125"/>
    </row>
    <row r="99" spans="2:20" s="124" customFormat="1" ht="15" x14ac:dyDescent="0.25">
      <c r="B99" s="125">
        <v>17</v>
      </c>
      <c r="C99" s="126"/>
      <c r="D99" s="118" t="s">
        <v>167</v>
      </c>
      <c r="E99" s="118" t="s">
        <v>12</v>
      </c>
      <c r="F99" s="118" t="s">
        <v>57</v>
      </c>
      <c r="G99" s="119">
        <v>7</v>
      </c>
      <c r="H99" s="119">
        <v>20</v>
      </c>
      <c r="I99" s="119">
        <v>20</v>
      </c>
      <c r="J99" s="119">
        <v>10</v>
      </c>
      <c r="K99" s="120">
        <v>57</v>
      </c>
      <c r="L99" s="119">
        <v>1</v>
      </c>
      <c r="M99" s="121">
        <v>6507</v>
      </c>
      <c r="N99" s="121">
        <v>175</v>
      </c>
      <c r="O99" s="122">
        <v>5714.2860000000001</v>
      </c>
      <c r="P99" s="122">
        <v>0</v>
      </c>
      <c r="Q99" s="121">
        <v>286</v>
      </c>
      <c r="R99" s="121">
        <v>38.886920000000003</v>
      </c>
      <c r="S99" s="121">
        <v>0</v>
      </c>
      <c r="T99" s="125"/>
    </row>
    <row r="100" spans="2:20" s="124" customFormat="1" ht="15" x14ac:dyDescent="0.25">
      <c r="B100" s="125">
        <v>18</v>
      </c>
      <c r="C100" s="126"/>
      <c r="D100" s="118" t="s">
        <v>168</v>
      </c>
      <c r="E100" s="118" t="s">
        <v>15</v>
      </c>
      <c r="F100" s="118" t="s">
        <v>90</v>
      </c>
      <c r="G100" s="119">
        <v>10</v>
      </c>
      <c r="H100" s="119">
        <v>20</v>
      </c>
      <c r="I100" s="119">
        <v>20</v>
      </c>
      <c r="J100" s="119">
        <v>0</v>
      </c>
      <c r="K100" s="120">
        <v>50</v>
      </c>
      <c r="L100" s="119">
        <v>0</v>
      </c>
      <c r="M100" s="123">
        <v>501</v>
      </c>
      <c r="N100" s="123">
        <v>105</v>
      </c>
      <c r="O100" s="122">
        <v>9523.81</v>
      </c>
      <c r="P100" s="122">
        <v>0</v>
      </c>
      <c r="Q100" s="123">
        <v>116</v>
      </c>
      <c r="R100" s="123">
        <v>37.641530000000003</v>
      </c>
      <c r="S100" s="123">
        <v>0</v>
      </c>
      <c r="T100" s="125"/>
    </row>
    <row r="101" spans="2:20" s="124" customFormat="1" ht="15" x14ac:dyDescent="0.25">
      <c r="B101" s="125">
        <v>19</v>
      </c>
      <c r="C101" s="126"/>
      <c r="D101" s="118" t="s">
        <v>125</v>
      </c>
      <c r="E101" s="118" t="s">
        <v>13</v>
      </c>
      <c r="F101" s="118" t="s">
        <v>57</v>
      </c>
      <c r="G101" s="119">
        <v>10</v>
      </c>
      <c r="H101" s="119">
        <v>10</v>
      </c>
      <c r="I101" s="119">
        <v>6</v>
      </c>
      <c r="J101" s="119">
        <v>10</v>
      </c>
      <c r="K101" s="120">
        <v>36</v>
      </c>
      <c r="L101" s="119">
        <v>1</v>
      </c>
      <c r="M101" s="121">
        <v>2104</v>
      </c>
      <c r="N101" s="121">
        <v>65</v>
      </c>
      <c r="O101" s="122">
        <v>15384.62</v>
      </c>
      <c r="P101" s="122">
        <v>0</v>
      </c>
      <c r="Q101" s="121">
        <v>195</v>
      </c>
      <c r="R101" s="121">
        <v>51.401229999999998</v>
      </c>
      <c r="S101" s="121">
        <v>0</v>
      </c>
      <c r="T101" s="125"/>
    </row>
    <row r="102" spans="2:20" s="124" customFormat="1" ht="15" x14ac:dyDescent="0.25">
      <c r="B102" s="125">
        <v>20</v>
      </c>
      <c r="C102" s="126"/>
      <c r="D102" s="118" t="s">
        <v>169</v>
      </c>
      <c r="E102" s="118" t="s">
        <v>13</v>
      </c>
      <c r="F102" s="118" t="s">
        <v>90</v>
      </c>
      <c r="G102" s="119">
        <v>10</v>
      </c>
      <c r="H102" s="119">
        <v>8</v>
      </c>
      <c r="I102" s="119">
        <v>4</v>
      </c>
      <c r="J102" s="119">
        <v>10</v>
      </c>
      <c r="K102" s="120">
        <v>32</v>
      </c>
      <c r="L102" s="119">
        <v>0</v>
      </c>
      <c r="M102" s="123">
        <v>2104</v>
      </c>
      <c r="N102" s="123">
        <v>62</v>
      </c>
      <c r="O102" s="122">
        <v>16129.03</v>
      </c>
      <c r="P102" s="122">
        <v>0</v>
      </c>
      <c r="Q102" s="123">
        <v>75</v>
      </c>
      <c r="R102" s="123">
        <v>30.87698</v>
      </c>
      <c r="S102" s="123">
        <v>0</v>
      </c>
      <c r="T102" s="125"/>
    </row>
    <row r="103" spans="2:20" s="124" customFormat="1" ht="15" x14ac:dyDescent="0.25">
      <c r="B103" s="125">
        <v>21</v>
      </c>
      <c r="C103" s="126"/>
      <c r="D103" s="118" t="s">
        <v>170</v>
      </c>
      <c r="E103" s="118" t="s">
        <v>13</v>
      </c>
      <c r="F103" s="118" t="s">
        <v>57</v>
      </c>
      <c r="G103" s="119">
        <v>7</v>
      </c>
      <c r="H103" s="119">
        <v>0</v>
      </c>
      <c r="I103" s="119">
        <v>0</v>
      </c>
      <c r="J103" s="119">
        <v>10</v>
      </c>
      <c r="K103" s="120">
        <v>17</v>
      </c>
      <c r="L103" s="119">
        <v>0</v>
      </c>
      <c r="M103" s="123">
        <v>2104</v>
      </c>
      <c r="N103" s="123">
        <v>43</v>
      </c>
      <c r="O103" s="122">
        <v>21690.75</v>
      </c>
      <c r="P103" s="122">
        <v>0</v>
      </c>
      <c r="Q103" s="123">
        <v>84</v>
      </c>
      <c r="R103" s="123">
        <v>26.229559999999999</v>
      </c>
      <c r="S103" s="123">
        <v>34</v>
      </c>
      <c r="T103" s="125"/>
    </row>
  </sheetData>
  <sheetProtection algorithmName="SHA-512" hashValue="epVBESoyxy2nPastl2S9XKP4ACmDhsMrYqV3Ib9NYNH2qaIP6U8I4zBE4DGnKfZ1bPx1zBhgYk4J3vZffJvUBA==" saltValue="iDjnc9FKO0vnU0QJka73LA==" spinCount="100000" sheet="1" objects="1" scenarios="1"/>
  <phoneticPr fontId="23" type="noConversion"/>
  <dataValidations count="1">
    <dataValidation type="whole" allowBlank="1" showInputMessage="1" showErrorMessage="1" sqref="G31:J33 G62:J79 G20:J28 G83:J103 G12:J16 G37:J58" xr:uid="{A09FF338-9A18-4722-BAE7-A66FA9224FC8}">
      <formula1>0</formula1>
      <formula2>20</formula2>
    </dataValidation>
  </dataValidations>
  <printOptions horizontalCentered="1"/>
  <pageMargins left="0.7" right="0.7" top="0.75" bottom="0.75" header="0.3" footer="0.3"/>
  <pageSetup paperSize="3" scale="64" fitToHeight="0" orientation="landscape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a79490-6fe0-4669-94c9-47a4e30f63a3">
      <Terms xmlns="http://schemas.microsoft.com/office/infopath/2007/PartnerControls"/>
    </lcf76f155ced4ddcb4097134ff3c332f>
    <_ip_UnifiedCompliancePolicyProperties xmlns="http://schemas.microsoft.com/sharepoint/v3" xsi:nil="true"/>
    <TaxCatchAll xmlns="7fe5ba61-e4d7-4653-b84d-85d9d4282e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41B5A601BF74385D6EF3AFF079AFD" ma:contentTypeVersion="14" ma:contentTypeDescription="Create a new document." ma:contentTypeScope="" ma:versionID="31ad65b2373008e962c61775790441e6">
  <xsd:schema xmlns:xsd="http://www.w3.org/2001/XMLSchema" xmlns:xs="http://www.w3.org/2001/XMLSchema" xmlns:p="http://schemas.microsoft.com/office/2006/metadata/properties" xmlns:ns1="http://schemas.microsoft.com/sharepoint/v3" xmlns:ns2="efa79490-6fe0-4669-94c9-47a4e30f63a3" xmlns:ns3="7fe5ba61-e4d7-4653-b84d-85d9d4282e5d" targetNamespace="http://schemas.microsoft.com/office/2006/metadata/properties" ma:root="true" ma:fieldsID="d31dec3b8187903adbff4abde6e98cd0" ns1:_="" ns2:_="" ns3:_="">
    <xsd:import namespace="http://schemas.microsoft.com/sharepoint/v3"/>
    <xsd:import namespace="efa79490-6fe0-4669-94c9-47a4e30f63a3"/>
    <xsd:import namespace="7fe5ba61-e4d7-4653-b84d-85d9d4282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79490-6fe0-4669-94c9-47a4e30f6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3896aec-d569-4191-ae80-f5e63870f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5ba61-e4d7-4653-b84d-85d9d4282e5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3572917-fe18-402a-86da-64c8bb59aa8f}" ma:internalName="TaxCatchAll" ma:showField="CatchAllData" ma:web="7fe5ba61-e4d7-4653-b84d-85d9d4282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0376F-20D2-44EA-868F-247ED3D0789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fa79490-6fe0-4669-94c9-47a4e30f63a3"/>
    <ds:schemaRef ds:uri="7fe5ba61-e4d7-4653-b84d-85d9d4282e5d"/>
  </ds:schemaRefs>
</ds:datastoreItem>
</file>

<file path=customXml/itemProps2.xml><?xml version="1.0" encoding="utf-8"?>
<ds:datastoreItem xmlns:ds="http://schemas.openxmlformats.org/officeDocument/2006/customXml" ds:itemID="{0678DF5C-B7B8-4F59-85A3-75E1C6950B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D733DD-8752-4C07-AF8E-C4EE467D7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fa79490-6fe0-4669-94c9-47a4e30f63a3"/>
    <ds:schemaRef ds:uri="7fe5ba61-e4d7-4653-b84d-85d9d4282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Invited 2 Submit</vt:lpstr>
      <vt:lpstr>Funding</vt:lpstr>
      <vt:lpstr>Scoring</vt:lpstr>
      <vt:lpstr>Funding!Print_Area</vt:lpstr>
      <vt:lpstr>'Invited 2 Submit'!Print_Area</vt:lpstr>
      <vt:lpstr>Scoring!Print_Area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Banyai, Karen M.</dc:creator>
  <cp:lastModifiedBy>Peyton, Benjamin</cp:lastModifiedBy>
  <cp:lastPrinted>2025-10-16T17:22:25Z</cp:lastPrinted>
  <dcterms:created xsi:type="dcterms:W3CDTF">2024-09-13T11:42:40Z</dcterms:created>
  <dcterms:modified xsi:type="dcterms:W3CDTF">2026-08-20T01:54:16Z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0x010100BC841B5A601BF74385D6EF3AFF079AFD</vt:lpwstr>
  </property>
  <property fmtid="{D5CDD505-2E9C-101B-9397-08002B2CF9AE}" pid="3" name="MediaServiceImageTags">
    <vt:lpwstr/>
  </property>
</Properties>
</file>